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<sst xmlns="http://schemas.openxmlformats.org/spreadsheetml/2006/main" count="59" uniqueCount="57">
  <si>
    <t>科目编码</t>
  </si>
  <si>
    <t>科目名称</t>
  </si>
  <si>
    <t>202</t>
  </si>
  <si>
    <t>20204</t>
  </si>
  <si>
    <t>206</t>
  </si>
  <si>
    <t>20603</t>
  </si>
  <si>
    <t>20605</t>
  </si>
  <si>
    <t>20699</t>
  </si>
  <si>
    <t xml:space="preserve">    其他科学技术支出</t>
  </si>
  <si>
    <t>207</t>
  </si>
  <si>
    <t>20704</t>
  </si>
  <si>
    <t>20799</t>
  </si>
  <si>
    <t>208</t>
  </si>
  <si>
    <t>20805</t>
  </si>
  <si>
    <t>221</t>
  </si>
  <si>
    <t>22102</t>
  </si>
  <si>
    <t/>
  </si>
  <si>
    <t xml:space="preserve">          合      计</t>
  </si>
  <si>
    <t xml:space="preserve">  外交</t>
  </si>
  <si>
    <t xml:space="preserve">    国际组织</t>
  </si>
  <si>
    <t>20299</t>
  </si>
  <si>
    <t xml:space="preserve">    其他外交支出</t>
  </si>
  <si>
    <t xml:space="preserve">  科学技术</t>
  </si>
  <si>
    <t xml:space="preserve">    应用研究</t>
  </si>
  <si>
    <t xml:space="preserve">    科技条件与服务</t>
  </si>
  <si>
    <t xml:space="preserve">  文化体育与传媒</t>
  </si>
  <si>
    <t xml:space="preserve">    广播影视</t>
  </si>
  <si>
    <t xml:space="preserve">    其他文化体育与传媒支出</t>
  </si>
  <si>
    <t xml:space="preserve">  社会保障和就业</t>
  </si>
  <si>
    <t xml:space="preserve">    行政事业单位离退休</t>
  </si>
  <si>
    <t xml:space="preserve">  住房保障支出</t>
  </si>
  <si>
    <t xml:space="preserve">    住房改革支出</t>
  </si>
  <si>
    <t>单位：万元</t>
  </si>
  <si>
    <t>国家广播电影电视总局2012年公共预算财政拨款支出表</t>
  </si>
  <si>
    <t>2012年预算数</t>
  </si>
  <si>
    <t>扣除发改委
安排的基建后
预算</t>
  </si>
  <si>
    <t>增减额</t>
  </si>
  <si>
    <t>增减%</t>
  </si>
  <si>
    <t>2012年预算数
比2011年执行数
（扣除发改委安排的基建）</t>
  </si>
  <si>
    <t>2012年预算数
比2011年执行数</t>
  </si>
  <si>
    <t>2011年执行数</t>
  </si>
  <si>
    <t>执行数</t>
  </si>
  <si>
    <t>小计</t>
  </si>
  <si>
    <t>当年
财政拨款</t>
  </si>
  <si>
    <t>当年
国库集中支付
结余数</t>
  </si>
  <si>
    <t>扣除发改委
安排的基建后
执行数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</si>
  <si>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技术研究与开发</t>
    </r>
  </si>
  <si>
    <t>住房公积金</t>
  </si>
  <si>
    <t>提租补贴</t>
  </si>
  <si>
    <t>购房补贴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</si>
  <si>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制造业</t>
    </r>
  </si>
  <si>
    <t>资源勘探电力信息等事务</t>
  </si>
  <si>
    <t>年初
预算数</t>
  </si>
  <si>
    <t>2080501</t>
  </si>
  <si>
    <t>2080503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</si>
  <si>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离退休人员管理机构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</si>
  <si>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归口管理的行政单位离退休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</si>
</sst>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vertical="center"/>
    </xf>
    <xf numFmtId="43" fontId="2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0" fontId="2" fillId="0" borderId="10" xfId="0" applyNumberFormat="1" applyFont="1" applyFill="1" applyBorder="1" applyAlignment="1" applyProtection="1">
      <alignment horizontal="right" vertical="center"/>
      <protection/>
    </xf>
    <xf numFmtId="10" fontId="0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F10">
      <selection activeCell="J20" sqref="J20"/>
    </sheetView>
  </sheetViews>
  <sheetFormatPr defaultColWidth="9.125" defaultRowHeight="14.25"/>
  <cols>
    <col min="1" max="1" width="11.875" style="0" bestFit="1" customWidth="1"/>
    <col min="2" max="2" width="38.25390625" style="0" bestFit="1" customWidth="1"/>
    <col min="3" max="4" width="15.75390625" style="0" bestFit="1" customWidth="1"/>
    <col min="5" max="5" width="17.50390625" style="0" bestFit="1" customWidth="1"/>
    <col min="6" max="6" width="16.00390625" style="0" customWidth="1"/>
    <col min="7" max="7" width="15.75390625" style="0" bestFit="1" customWidth="1"/>
    <col min="8" max="8" width="17.50390625" style="0" bestFit="1" customWidth="1"/>
    <col min="9" max="12" width="15.50390625" style="0" customWidth="1"/>
    <col min="13" max="21" width="9.375" style="0" customWidth="1"/>
    <col min="22" max="248" width="9.125" style="0" customWidth="1"/>
  </cols>
  <sheetData>
    <row r="1" spans="1:12" ht="31.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8.75" customHeight="1">
      <c r="L2" s="6" t="s">
        <v>32</v>
      </c>
    </row>
    <row r="3" spans="1:12" s="5" customFormat="1" ht="47.25" customHeight="1">
      <c r="A3" s="27" t="s">
        <v>0</v>
      </c>
      <c r="B3" s="31" t="s">
        <v>1</v>
      </c>
      <c r="C3" s="24" t="s">
        <v>40</v>
      </c>
      <c r="D3" s="25"/>
      <c r="E3" s="25"/>
      <c r="F3" s="26"/>
      <c r="G3" s="24" t="s">
        <v>34</v>
      </c>
      <c r="H3" s="26"/>
      <c r="I3" s="20" t="s">
        <v>39</v>
      </c>
      <c r="J3" s="33"/>
      <c r="K3" s="20" t="s">
        <v>38</v>
      </c>
      <c r="L3" s="21"/>
    </row>
    <row r="4" spans="1:12" s="5" customFormat="1" ht="17.25">
      <c r="A4" s="28"/>
      <c r="B4" s="31"/>
      <c r="C4" s="36" t="s">
        <v>41</v>
      </c>
      <c r="D4" s="37"/>
      <c r="E4" s="38"/>
      <c r="F4" s="39" t="s">
        <v>45</v>
      </c>
      <c r="G4" s="32" t="s">
        <v>52</v>
      </c>
      <c r="H4" s="32" t="s">
        <v>35</v>
      </c>
      <c r="I4" s="34"/>
      <c r="J4" s="35"/>
      <c r="K4" s="22"/>
      <c r="L4" s="23"/>
    </row>
    <row r="5" spans="1:12" s="5" customFormat="1" ht="51.75">
      <c r="A5" s="29"/>
      <c r="B5" s="31"/>
      <c r="C5" s="4" t="s">
        <v>42</v>
      </c>
      <c r="D5" s="12" t="s">
        <v>43</v>
      </c>
      <c r="E5" s="12" t="s">
        <v>44</v>
      </c>
      <c r="F5" s="40"/>
      <c r="G5" s="31"/>
      <c r="H5" s="32"/>
      <c r="I5" s="12" t="s">
        <v>36</v>
      </c>
      <c r="J5" s="12" t="s">
        <v>37</v>
      </c>
      <c r="K5" s="12" t="s">
        <v>36</v>
      </c>
      <c r="L5" s="12" t="s">
        <v>37</v>
      </c>
    </row>
    <row r="6" spans="1:12" s="3" customFormat="1" ht="30.75" customHeight="1">
      <c r="A6" s="7" t="s">
        <v>16</v>
      </c>
      <c r="B6" s="7" t="s">
        <v>17</v>
      </c>
      <c r="C6" s="8">
        <f aca="true" t="shared" si="0" ref="C6:H6">C7+C10+C15+C18+C24+C22</f>
        <v>545033.75</v>
      </c>
      <c r="D6" s="8">
        <f t="shared" si="0"/>
        <v>528470.024204</v>
      </c>
      <c r="E6" s="8">
        <f t="shared" si="0"/>
        <v>16563.725796</v>
      </c>
      <c r="F6" s="8">
        <f t="shared" si="0"/>
        <v>523016.75000000006</v>
      </c>
      <c r="G6" s="8">
        <f t="shared" si="0"/>
        <v>550234.41</v>
      </c>
      <c r="H6" s="8">
        <f t="shared" si="0"/>
        <v>533727.41</v>
      </c>
      <c r="I6" s="8">
        <f>G6-C6</f>
        <v>5200.660000000033</v>
      </c>
      <c r="J6" s="16">
        <f>I6/C6</f>
        <v>0.009541904515087428</v>
      </c>
      <c r="K6" s="8">
        <f>H6-F6</f>
        <v>10710.659999999974</v>
      </c>
      <c r="L6" s="16">
        <f>K6/F6</f>
        <v>0.020478617558615422</v>
      </c>
    </row>
    <row r="7" spans="1:12" s="3" customFormat="1" ht="24" customHeight="1">
      <c r="A7" s="7" t="s">
        <v>2</v>
      </c>
      <c r="B7" s="7" t="s">
        <v>18</v>
      </c>
      <c r="C7" s="8">
        <f aca="true" t="shared" si="1" ref="C7:H7">C8+C9</f>
        <v>106</v>
      </c>
      <c r="D7" s="8">
        <f t="shared" si="1"/>
        <v>87.84223700000001</v>
      </c>
      <c r="E7" s="8">
        <f t="shared" si="1"/>
        <v>18.157763</v>
      </c>
      <c r="F7" s="8">
        <f t="shared" si="1"/>
        <v>106</v>
      </c>
      <c r="G7" s="8">
        <f t="shared" si="1"/>
        <v>111</v>
      </c>
      <c r="H7" s="8">
        <f t="shared" si="1"/>
        <v>111</v>
      </c>
      <c r="I7" s="8">
        <f aca="true" t="shared" si="2" ref="I7:I28">G7-C7</f>
        <v>5</v>
      </c>
      <c r="J7" s="16">
        <f aca="true" t="shared" si="3" ref="J7:J28">I7/C7</f>
        <v>0.04716981132075472</v>
      </c>
      <c r="K7" s="8">
        <f aca="true" t="shared" si="4" ref="K7:K28">H7-F7</f>
        <v>5</v>
      </c>
      <c r="L7" s="16">
        <f aca="true" t="shared" si="5" ref="L7:L28">K7/F7</f>
        <v>0.04716981132075472</v>
      </c>
    </row>
    <row r="8" spans="1:12" ht="24" customHeight="1">
      <c r="A8" s="1" t="s">
        <v>3</v>
      </c>
      <c r="B8" s="1" t="s">
        <v>19</v>
      </c>
      <c r="C8" s="9">
        <v>36</v>
      </c>
      <c r="D8" s="9">
        <v>18.765937</v>
      </c>
      <c r="E8" s="9">
        <v>17.234063</v>
      </c>
      <c r="F8" s="9">
        <v>36</v>
      </c>
      <c r="G8" s="9">
        <v>31</v>
      </c>
      <c r="H8" s="9">
        <v>31</v>
      </c>
      <c r="I8" s="9">
        <f t="shared" si="2"/>
        <v>-5</v>
      </c>
      <c r="J8" s="17">
        <f t="shared" si="3"/>
        <v>-0.1388888888888889</v>
      </c>
      <c r="K8" s="18">
        <f t="shared" si="4"/>
        <v>-5</v>
      </c>
      <c r="L8" s="17">
        <f t="shared" si="5"/>
        <v>-0.1388888888888889</v>
      </c>
    </row>
    <row r="9" spans="1:12" ht="24" customHeight="1">
      <c r="A9" s="1" t="s">
        <v>20</v>
      </c>
      <c r="B9" s="1" t="s">
        <v>21</v>
      </c>
      <c r="C9" s="9">
        <v>70</v>
      </c>
      <c r="D9" s="9">
        <v>69.0763</v>
      </c>
      <c r="E9" s="9">
        <v>0.9237</v>
      </c>
      <c r="F9" s="9">
        <v>70</v>
      </c>
      <c r="G9" s="9">
        <v>80</v>
      </c>
      <c r="H9" s="9">
        <v>80</v>
      </c>
      <c r="I9" s="9">
        <f t="shared" si="2"/>
        <v>10</v>
      </c>
      <c r="J9" s="17">
        <f t="shared" si="3"/>
        <v>0.14285714285714285</v>
      </c>
      <c r="K9" s="18">
        <f t="shared" si="4"/>
        <v>10</v>
      </c>
      <c r="L9" s="17">
        <f t="shared" si="5"/>
        <v>0.14285714285714285</v>
      </c>
    </row>
    <row r="10" spans="1:12" s="3" customFormat="1" ht="24" customHeight="1">
      <c r="A10" s="7" t="s">
        <v>4</v>
      </c>
      <c r="B10" s="7" t="s">
        <v>22</v>
      </c>
      <c r="C10" s="11">
        <f>SUM(C11:C14)</f>
        <v>10030.64</v>
      </c>
      <c r="D10" s="11">
        <f>SUM(D11:D14)</f>
        <v>9648.171201000001</v>
      </c>
      <c r="E10" s="11">
        <f>SUM(E11:E14)</f>
        <v>382.468799</v>
      </c>
      <c r="F10" s="11">
        <f>SUM(F11:F14)</f>
        <v>9030.64</v>
      </c>
      <c r="G10" s="11">
        <f>G11+G13+G14</f>
        <v>9540.57</v>
      </c>
      <c r="H10" s="11">
        <f>H11+H13+H14</f>
        <v>8540.57</v>
      </c>
      <c r="I10" s="11">
        <f t="shared" si="2"/>
        <v>-490.0699999999997</v>
      </c>
      <c r="J10" s="16">
        <f t="shared" si="3"/>
        <v>-0.048857301229034214</v>
      </c>
      <c r="K10" s="11">
        <f t="shared" si="4"/>
        <v>-490.0699999999997</v>
      </c>
      <c r="L10" s="16">
        <f t="shared" si="5"/>
        <v>-0.05426747162991767</v>
      </c>
    </row>
    <row r="11" spans="1:12" s="2" customFormat="1" ht="24" customHeight="1">
      <c r="A11" s="1" t="s">
        <v>5</v>
      </c>
      <c r="B11" s="1" t="s">
        <v>23</v>
      </c>
      <c r="C11" s="9">
        <v>6964.14</v>
      </c>
      <c r="D11" s="9">
        <v>6773.263061</v>
      </c>
      <c r="E11" s="9">
        <v>190.876939</v>
      </c>
      <c r="F11" s="9">
        <f>6964.14-1000</f>
        <v>5964.14</v>
      </c>
      <c r="G11" s="9">
        <v>6870.57</v>
      </c>
      <c r="H11" s="9">
        <f>6870.57-1000</f>
        <v>5870.57</v>
      </c>
      <c r="I11" s="9">
        <f t="shared" si="2"/>
        <v>-93.57000000000062</v>
      </c>
      <c r="J11" s="17">
        <f t="shared" si="3"/>
        <v>-0.013435973429598</v>
      </c>
      <c r="K11" s="18">
        <f t="shared" si="4"/>
        <v>-93.57000000000062</v>
      </c>
      <c r="L11" s="17">
        <f t="shared" si="5"/>
        <v>-0.01568876652794881</v>
      </c>
    </row>
    <row r="12" spans="1:12" s="2" customFormat="1" ht="24" customHeight="1">
      <c r="A12" s="13">
        <v>20604</v>
      </c>
      <c r="B12" s="13" t="s">
        <v>46</v>
      </c>
      <c r="C12" s="9">
        <v>600</v>
      </c>
      <c r="D12" s="9">
        <v>509.1628</v>
      </c>
      <c r="E12" s="9">
        <v>90.8372</v>
      </c>
      <c r="F12" s="9">
        <v>600</v>
      </c>
      <c r="G12" s="9">
        <v>0</v>
      </c>
      <c r="H12" s="9">
        <v>0</v>
      </c>
      <c r="I12" s="9">
        <f t="shared" si="2"/>
        <v>-600</v>
      </c>
      <c r="J12" s="16">
        <f t="shared" si="3"/>
        <v>-1</v>
      </c>
      <c r="K12" s="9">
        <f t="shared" si="4"/>
        <v>-600</v>
      </c>
      <c r="L12" s="16">
        <f t="shared" si="5"/>
        <v>-1</v>
      </c>
    </row>
    <row r="13" spans="1:12" s="2" customFormat="1" ht="24" customHeight="1">
      <c r="A13" s="1" t="s">
        <v>6</v>
      </c>
      <c r="B13" s="1" t="s">
        <v>24</v>
      </c>
      <c r="C13" s="10">
        <v>2416.5</v>
      </c>
      <c r="D13" s="10">
        <v>2315.90004</v>
      </c>
      <c r="E13" s="10">
        <v>100.59996</v>
      </c>
      <c r="F13" s="10">
        <v>2416.5</v>
      </c>
      <c r="G13" s="10">
        <v>2620</v>
      </c>
      <c r="H13" s="10">
        <v>2620</v>
      </c>
      <c r="I13" s="10">
        <f t="shared" si="2"/>
        <v>203.5</v>
      </c>
      <c r="J13" s="17">
        <f t="shared" si="3"/>
        <v>0.08421270432443617</v>
      </c>
      <c r="K13" s="19">
        <f t="shared" si="4"/>
        <v>203.5</v>
      </c>
      <c r="L13" s="17">
        <f t="shared" si="5"/>
        <v>0.08421270432443617</v>
      </c>
    </row>
    <row r="14" spans="1:12" s="2" customFormat="1" ht="24" customHeight="1">
      <c r="A14" s="1" t="s">
        <v>7</v>
      </c>
      <c r="B14" s="1" t="s">
        <v>8</v>
      </c>
      <c r="C14" s="10">
        <v>50</v>
      </c>
      <c r="D14" s="10">
        <v>49.8453</v>
      </c>
      <c r="E14" s="10">
        <v>0.1547</v>
      </c>
      <c r="F14" s="10">
        <v>50</v>
      </c>
      <c r="G14" s="10">
        <v>50</v>
      </c>
      <c r="H14" s="10">
        <v>50</v>
      </c>
      <c r="I14" s="10">
        <f t="shared" si="2"/>
        <v>0</v>
      </c>
      <c r="J14" s="17">
        <f t="shared" si="3"/>
        <v>0</v>
      </c>
      <c r="K14" s="19">
        <f t="shared" si="4"/>
        <v>0</v>
      </c>
      <c r="L14" s="17">
        <f t="shared" si="5"/>
        <v>0</v>
      </c>
    </row>
    <row r="15" spans="1:12" s="3" customFormat="1" ht="24" customHeight="1">
      <c r="A15" s="7" t="s">
        <v>9</v>
      </c>
      <c r="B15" s="7" t="s">
        <v>25</v>
      </c>
      <c r="C15" s="8">
        <f>SUM(C16:C17)</f>
        <v>518255.71</v>
      </c>
      <c r="D15" s="8">
        <f>SUM(D16:D17)</f>
        <v>502913.13363</v>
      </c>
      <c r="E15" s="8">
        <f>SUM(E16:E17)</f>
        <v>15342.57637</v>
      </c>
      <c r="F15" s="8">
        <f>SUM(F16:F17)</f>
        <v>497238.71</v>
      </c>
      <c r="G15" s="8">
        <f>G16+G17</f>
        <v>521486.58</v>
      </c>
      <c r="H15" s="8">
        <f>H16+H17</f>
        <v>505979.58</v>
      </c>
      <c r="I15" s="8">
        <f t="shared" si="2"/>
        <v>3230.8699999999953</v>
      </c>
      <c r="J15" s="16">
        <f t="shared" si="3"/>
        <v>0.006234123305655417</v>
      </c>
      <c r="K15" s="8">
        <f t="shared" si="4"/>
        <v>8740.869999999995</v>
      </c>
      <c r="L15" s="16">
        <f t="shared" si="5"/>
        <v>0.017578820442197662</v>
      </c>
    </row>
    <row r="16" spans="1:12" s="2" customFormat="1" ht="24" customHeight="1">
      <c r="A16" s="1" t="s">
        <v>10</v>
      </c>
      <c r="B16" s="1" t="s">
        <v>26</v>
      </c>
      <c r="C16" s="9">
        <v>502354.71</v>
      </c>
      <c r="D16" s="9">
        <v>487012.13363</v>
      </c>
      <c r="E16" s="9">
        <v>15342.57637</v>
      </c>
      <c r="F16" s="9">
        <f>502354.71-21017</f>
        <v>481337.71</v>
      </c>
      <c r="G16" s="9">
        <v>519550.58</v>
      </c>
      <c r="H16" s="9">
        <f>519550.58-15507</f>
        <v>504043.58</v>
      </c>
      <c r="I16" s="9">
        <f t="shared" si="2"/>
        <v>17195.869999999995</v>
      </c>
      <c r="J16" s="17">
        <f t="shared" si="3"/>
        <v>0.03423053403838892</v>
      </c>
      <c r="K16" s="18">
        <f t="shared" si="4"/>
        <v>22705.869999999995</v>
      </c>
      <c r="L16" s="17">
        <f t="shared" si="5"/>
        <v>0.047172431181425604</v>
      </c>
    </row>
    <row r="17" spans="1:12" s="2" customFormat="1" ht="24" customHeight="1">
      <c r="A17" s="1" t="s">
        <v>11</v>
      </c>
      <c r="B17" s="1" t="s">
        <v>27</v>
      </c>
      <c r="C17" s="10">
        <v>15901</v>
      </c>
      <c r="D17" s="10">
        <v>15901</v>
      </c>
      <c r="E17" s="10">
        <v>0</v>
      </c>
      <c r="F17" s="10">
        <v>15901</v>
      </c>
      <c r="G17" s="10">
        <v>1936</v>
      </c>
      <c r="H17" s="10">
        <v>1936</v>
      </c>
      <c r="I17" s="10">
        <f t="shared" si="2"/>
        <v>-13965</v>
      </c>
      <c r="J17" s="17">
        <f t="shared" si="3"/>
        <v>-0.8782466511540155</v>
      </c>
      <c r="K17" s="19">
        <f t="shared" si="4"/>
        <v>-13965</v>
      </c>
      <c r="L17" s="17">
        <f t="shared" si="5"/>
        <v>-0.8782466511540155</v>
      </c>
    </row>
    <row r="18" spans="1:12" s="3" customFormat="1" ht="24" customHeight="1">
      <c r="A18" s="7" t="s">
        <v>12</v>
      </c>
      <c r="B18" s="7" t="s">
        <v>28</v>
      </c>
      <c r="C18" s="8">
        <f aca="true" t="shared" si="6" ref="C18:H18">C19</f>
        <v>2241.4</v>
      </c>
      <c r="D18" s="8">
        <f t="shared" si="6"/>
        <v>1986.595906</v>
      </c>
      <c r="E18" s="8">
        <f t="shared" si="6"/>
        <v>254.804094</v>
      </c>
      <c r="F18" s="8">
        <f t="shared" si="6"/>
        <v>2241.4</v>
      </c>
      <c r="G18" s="8">
        <f t="shared" si="6"/>
        <v>1830.26</v>
      </c>
      <c r="H18" s="8">
        <f t="shared" si="6"/>
        <v>1830.26</v>
      </c>
      <c r="I18" s="8">
        <f t="shared" si="2"/>
        <v>-411.1400000000001</v>
      </c>
      <c r="J18" s="16">
        <f t="shared" si="3"/>
        <v>-0.18342999910770058</v>
      </c>
      <c r="K18" s="8">
        <f t="shared" si="4"/>
        <v>-411.1400000000001</v>
      </c>
      <c r="L18" s="16">
        <f t="shared" si="5"/>
        <v>-0.18342999910770058</v>
      </c>
    </row>
    <row r="19" spans="1:12" ht="24" customHeight="1">
      <c r="A19" s="1" t="s">
        <v>13</v>
      </c>
      <c r="B19" s="1" t="s">
        <v>29</v>
      </c>
      <c r="C19" s="10">
        <v>2241.4</v>
      </c>
      <c r="D19" s="10">
        <v>1986.595906</v>
      </c>
      <c r="E19" s="10">
        <v>254.804094</v>
      </c>
      <c r="F19" s="10">
        <v>2241.4</v>
      </c>
      <c r="G19" s="10">
        <v>1830.26</v>
      </c>
      <c r="H19" s="10">
        <v>1830.26</v>
      </c>
      <c r="I19" s="10">
        <f>G19-C19</f>
        <v>-411.1400000000001</v>
      </c>
      <c r="J19" s="17">
        <f t="shared" si="3"/>
        <v>-0.18342999910770058</v>
      </c>
      <c r="K19" s="19">
        <f>H19-F19</f>
        <v>-411.1400000000001</v>
      </c>
      <c r="L19" s="17">
        <f t="shared" si="5"/>
        <v>-0.18342999910770058</v>
      </c>
    </row>
    <row r="20" spans="1:12" ht="24" customHeight="1">
      <c r="A20" s="1" t="s">
        <v>53</v>
      </c>
      <c r="B20" s="1" t="s">
        <v>56</v>
      </c>
      <c r="C20" s="10">
        <f>SUM(D20:E20)</f>
        <v>1991.8</v>
      </c>
      <c r="D20" s="10">
        <v>1815.08</v>
      </c>
      <c r="E20" s="10">
        <v>176.72</v>
      </c>
      <c r="F20" s="10">
        <v>1991.8</v>
      </c>
      <c r="G20" s="10">
        <v>1580.82</v>
      </c>
      <c r="H20" s="10">
        <v>1580.82</v>
      </c>
      <c r="I20" s="10">
        <f>G20-C20</f>
        <v>-410.98</v>
      </c>
      <c r="J20" s="17">
        <f t="shared" si="3"/>
        <v>-0.20633597750778193</v>
      </c>
      <c r="K20" s="19">
        <f>H20-F20</f>
        <v>-410.98</v>
      </c>
      <c r="L20" s="17">
        <f t="shared" si="5"/>
        <v>-0.20633597750778193</v>
      </c>
    </row>
    <row r="21" spans="1:12" ht="24" customHeight="1">
      <c r="A21" s="1" t="s">
        <v>54</v>
      </c>
      <c r="B21" s="1" t="s">
        <v>55</v>
      </c>
      <c r="C21" s="10">
        <f>SUM(D21:E21)</f>
        <v>249.60000000000002</v>
      </c>
      <c r="D21" s="10">
        <v>171.52</v>
      </c>
      <c r="E21" s="10">
        <v>78.08</v>
      </c>
      <c r="F21" s="10">
        <v>249.6</v>
      </c>
      <c r="G21" s="10">
        <v>249.44</v>
      </c>
      <c r="H21" s="10">
        <v>249.44</v>
      </c>
      <c r="I21" s="10">
        <f>G21-C21</f>
        <v>-0.160000000000025</v>
      </c>
      <c r="J21" s="17">
        <f t="shared" si="3"/>
        <v>-0.0006410256410257412</v>
      </c>
      <c r="K21" s="19">
        <f>H21-F21</f>
        <v>-0.1599999999999966</v>
      </c>
      <c r="L21" s="17">
        <f t="shared" si="5"/>
        <v>-0.0006410256410256274</v>
      </c>
    </row>
    <row r="22" spans="1:12" s="3" customFormat="1" ht="24" customHeight="1">
      <c r="A22" s="15">
        <v>215</v>
      </c>
      <c r="B22" s="7" t="s">
        <v>51</v>
      </c>
      <c r="C22" s="8">
        <v>800</v>
      </c>
      <c r="D22" s="8">
        <v>505.7949</v>
      </c>
      <c r="E22" s="8">
        <v>294.2051</v>
      </c>
      <c r="F22" s="8">
        <v>800</v>
      </c>
      <c r="G22" s="8">
        <v>0</v>
      </c>
      <c r="H22" s="8">
        <v>0</v>
      </c>
      <c r="I22" s="8">
        <f t="shared" si="2"/>
        <v>-800</v>
      </c>
      <c r="J22" s="16">
        <f t="shared" si="3"/>
        <v>-1</v>
      </c>
      <c r="K22" s="8">
        <f t="shared" si="4"/>
        <v>-800</v>
      </c>
      <c r="L22" s="16">
        <f t="shared" si="5"/>
        <v>-1</v>
      </c>
    </row>
    <row r="23" spans="1:12" ht="24" customHeight="1">
      <c r="A23" s="13">
        <v>21502</v>
      </c>
      <c r="B23" s="1" t="s">
        <v>50</v>
      </c>
      <c r="C23" s="10">
        <v>800</v>
      </c>
      <c r="D23" s="10">
        <v>505.7949</v>
      </c>
      <c r="E23" s="10">
        <v>294.2051</v>
      </c>
      <c r="F23" s="10">
        <v>800</v>
      </c>
      <c r="G23" s="10">
        <v>0</v>
      </c>
      <c r="H23" s="10">
        <v>0</v>
      </c>
      <c r="I23" s="10">
        <f t="shared" si="2"/>
        <v>-800</v>
      </c>
      <c r="J23" s="17">
        <f t="shared" si="3"/>
        <v>-1</v>
      </c>
      <c r="K23" s="19">
        <f t="shared" si="4"/>
        <v>-800</v>
      </c>
      <c r="L23" s="17">
        <f t="shared" si="5"/>
        <v>-1</v>
      </c>
    </row>
    <row r="24" spans="1:12" s="3" customFormat="1" ht="24" customHeight="1">
      <c r="A24" s="7" t="s">
        <v>14</v>
      </c>
      <c r="B24" s="7" t="s">
        <v>30</v>
      </c>
      <c r="C24" s="8">
        <f aca="true" t="shared" si="7" ref="C24:H24">C25</f>
        <v>13600</v>
      </c>
      <c r="D24" s="8">
        <f t="shared" si="7"/>
        <v>13328.486329999998</v>
      </c>
      <c r="E24" s="8">
        <f t="shared" si="7"/>
        <v>271.51367000000005</v>
      </c>
      <c r="F24" s="8">
        <f t="shared" si="7"/>
        <v>13600</v>
      </c>
      <c r="G24" s="8">
        <f t="shared" si="7"/>
        <v>17266</v>
      </c>
      <c r="H24" s="8">
        <f t="shared" si="7"/>
        <v>17266</v>
      </c>
      <c r="I24" s="8">
        <f t="shared" si="2"/>
        <v>3666</v>
      </c>
      <c r="J24" s="16">
        <f t="shared" si="3"/>
        <v>0.26955882352941174</v>
      </c>
      <c r="K24" s="8">
        <f t="shared" si="4"/>
        <v>3666</v>
      </c>
      <c r="L24" s="16">
        <f t="shared" si="5"/>
        <v>0.26955882352941174</v>
      </c>
    </row>
    <row r="25" spans="1:12" s="2" customFormat="1" ht="24" customHeight="1">
      <c r="A25" s="1" t="s">
        <v>15</v>
      </c>
      <c r="B25" s="1" t="s">
        <v>31</v>
      </c>
      <c r="C25" s="9">
        <f aca="true" t="shared" si="8" ref="C25:H25">SUM(C26:C28)</f>
        <v>13600</v>
      </c>
      <c r="D25" s="9">
        <f t="shared" si="8"/>
        <v>13328.486329999998</v>
      </c>
      <c r="E25" s="9">
        <f t="shared" si="8"/>
        <v>271.51367000000005</v>
      </c>
      <c r="F25" s="9">
        <f t="shared" si="8"/>
        <v>13600</v>
      </c>
      <c r="G25" s="9">
        <f t="shared" si="8"/>
        <v>17266</v>
      </c>
      <c r="H25" s="9">
        <f t="shared" si="8"/>
        <v>17266</v>
      </c>
      <c r="I25" s="9">
        <f t="shared" si="2"/>
        <v>3666</v>
      </c>
      <c r="J25" s="16">
        <f t="shared" si="3"/>
        <v>0.26955882352941174</v>
      </c>
      <c r="K25" s="9">
        <f t="shared" si="4"/>
        <v>3666</v>
      </c>
      <c r="L25" s="16">
        <f t="shared" si="5"/>
        <v>0.26955882352941174</v>
      </c>
    </row>
    <row r="26" spans="1:12" s="2" customFormat="1" ht="24" customHeight="1">
      <c r="A26" s="13">
        <v>2210201</v>
      </c>
      <c r="B26" s="14" t="s">
        <v>47</v>
      </c>
      <c r="C26" s="9">
        <v>9000</v>
      </c>
      <c r="D26" s="9">
        <v>8896.108244</v>
      </c>
      <c r="E26" s="9">
        <v>103.891756</v>
      </c>
      <c r="F26" s="9">
        <v>9000</v>
      </c>
      <c r="G26" s="9">
        <v>11500</v>
      </c>
      <c r="H26" s="9">
        <v>11500</v>
      </c>
      <c r="I26" s="9">
        <f t="shared" si="2"/>
        <v>2500</v>
      </c>
      <c r="J26" s="16">
        <f t="shared" si="3"/>
        <v>0.2777777777777778</v>
      </c>
      <c r="K26" s="9">
        <f t="shared" si="4"/>
        <v>2500</v>
      </c>
      <c r="L26" s="16">
        <f t="shared" si="5"/>
        <v>0.2777777777777778</v>
      </c>
    </row>
    <row r="27" spans="1:12" s="2" customFormat="1" ht="24" customHeight="1">
      <c r="A27" s="13">
        <v>2210202</v>
      </c>
      <c r="B27" s="14" t="s">
        <v>48</v>
      </c>
      <c r="C27" s="9">
        <v>1000</v>
      </c>
      <c r="D27" s="9">
        <v>963.8605980000001</v>
      </c>
      <c r="E27" s="9">
        <v>36.139402000000004</v>
      </c>
      <c r="F27" s="9">
        <v>1000</v>
      </c>
      <c r="G27" s="9">
        <v>1066</v>
      </c>
      <c r="H27" s="9">
        <v>1066</v>
      </c>
      <c r="I27" s="9">
        <f t="shared" si="2"/>
        <v>66</v>
      </c>
      <c r="J27" s="16">
        <f t="shared" si="3"/>
        <v>0.066</v>
      </c>
      <c r="K27" s="9">
        <f t="shared" si="4"/>
        <v>66</v>
      </c>
      <c r="L27" s="16">
        <f t="shared" si="5"/>
        <v>0.066</v>
      </c>
    </row>
    <row r="28" spans="1:12" s="2" customFormat="1" ht="24" customHeight="1">
      <c r="A28" s="13">
        <v>2210203</v>
      </c>
      <c r="B28" s="14" t="s">
        <v>49</v>
      </c>
      <c r="C28" s="9">
        <v>3600</v>
      </c>
      <c r="D28" s="9">
        <v>3468.5174879999995</v>
      </c>
      <c r="E28" s="9">
        <v>131.482512</v>
      </c>
      <c r="F28" s="9">
        <v>3600</v>
      </c>
      <c r="G28" s="9">
        <v>4700</v>
      </c>
      <c r="H28" s="9">
        <v>4700</v>
      </c>
      <c r="I28" s="9">
        <f t="shared" si="2"/>
        <v>1100</v>
      </c>
      <c r="J28" s="16">
        <f t="shared" si="3"/>
        <v>0.3055555555555556</v>
      </c>
      <c r="K28" s="9">
        <f t="shared" si="4"/>
        <v>1100</v>
      </c>
      <c r="L28" s="16">
        <f t="shared" si="5"/>
        <v>0.3055555555555556</v>
      </c>
    </row>
  </sheetData>
  <sheetProtection/>
  <mergeCells count="11">
    <mergeCell ref="F4:F5"/>
    <mergeCell ref="K3:L4"/>
    <mergeCell ref="C3:F3"/>
    <mergeCell ref="A3:A5"/>
    <mergeCell ref="A1:L1"/>
    <mergeCell ref="B3:B5"/>
    <mergeCell ref="G3:H3"/>
    <mergeCell ref="G4:G5"/>
    <mergeCell ref="H4:H5"/>
    <mergeCell ref="I3:J4"/>
    <mergeCell ref="C4:E4"/>
  </mergeCells>
  <printOptions/>
  <pageMargins left="0.7480314960629921" right="0.7480314960629921" top="0.7874015748031497" bottom="0.5905511811023623" header="0.5118110236220472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2012-05-15T03:23:32Z</cp:lastPrinted>
  <dcterms:modified xsi:type="dcterms:W3CDTF">2012-05-15T06:38:35Z</dcterms:modified>
  <cp:category/>
  <cp:version/>
  <cp:contentType/>
  <cp:contentStatus/>
</cp:coreProperties>
</file>