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260" windowHeight="2820" tabRatio="706" activeTab="0"/>
  </bookViews>
  <sheets>
    <sheet name="公共预算财政拨款支出表" sheetId="1" r:id="rId1"/>
  </sheets>
  <definedNames>
    <definedName name="_xlnm.Print_Titles" localSheetId="0">'公共预算财政拨款支出表'!$3:$3</definedName>
  </definedNames>
  <calcPr fullCalcOnLoad="1"/>
</workbook>
</file>

<file path=xl/comments1.xml><?xml version="1.0" encoding="utf-8"?>
<comments xmlns="http://schemas.openxmlformats.org/spreadsheetml/2006/main">
  <authors>
    <author>990</author>
  </authors>
  <commentList>
    <comment ref="H6" authorId="0">
      <text>
        <r>
          <rPr>
            <b/>
            <sz val="9"/>
            <rFont val="宋体"/>
            <family val="0"/>
          </rPr>
          <t>990:项目预算中财政拨款中的建设性资金</t>
        </r>
      </text>
    </comment>
  </commentList>
</comments>
</file>

<file path=xl/sharedStrings.xml><?xml version="1.0" encoding="utf-8"?>
<sst xmlns="http://schemas.openxmlformats.org/spreadsheetml/2006/main" count="55" uniqueCount="53">
  <si>
    <t>科目编码</t>
  </si>
  <si>
    <t>科目名称</t>
  </si>
  <si>
    <t>202</t>
  </si>
  <si>
    <t>20204</t>
  </si>
  <si>
    <t>206</t>
  </si>
  <si>
    <t>20603</t>
  </si>
  <si>
    <t>20605</t>
  </si>
  <si>
    <t>20699</t>
  </si>
  <si>
    <t xml:space="preserve">    其他科学技术支出</t>
  </si>
  <si>
    <t>207</t>
  </si>
  <si>
    <t>20704</t>
  </si>
  <si>
    <t>20799</t>
  </si>
  <si>
    <t>208</t>
  </si>
  <si>
    <t>20805</t>
  </si>
  <si>
    <t/>
  </si>
  <si>
    <t xml:space="preserve">          合      计</t>
  </si>
  <si>
    <t xml:space="preserve">  外交</t>
  </si>
  <si>
    <t xml:space="preserve">    国际组织</t>
  </si>
  <si>
    <t>20299</t>
  </si>
  <si>
    <t xml:space="preserve">    其他外交支出</t>
  </si>
  <si>
    <t xml:space="preserve">  科学技术</t>
  </si>
  <si>
    <t xml:space="preserve">    应用研究</t>
  </si>
  <si>
    <t xml:space="preserve">    科技条件与服务</t>
  </si>
  <si>
    <t xml:space="preserve">  文化体育与传媒</t>
  </si>
  <si>
    <t xml:space="preserve">    广播影视</t>
  </si>
  <si>
    <t xml:space="preserve">    其他文化体育与传媒支出</t>
  </si>
  <si>
    <t xml:space="preserve">  社会保障和就业</t>
  </si>
  <si>
    <t xml:space="preserve">    行政事业单位离退休</t>
  </si>
  <si>
    <t xml:space="preserve">  住房保障支出</t>
  </si>
  <si>
    <t xml:space="preserve">    住房改革支出</t>
  </si>
  <si>
    <t>执行数</t>
  </si>
  <si>
    <t>扣除发改委
安排的基建后
执行数</t>
  </si>
  <si>
    <t>年初
预算数</t>
  </si>
  <si>
    <t>2080501</t>
  </si>
  <si>
    <t>2080503</t>
  </si>
  <si>
    <t>2007年执行数</t>
  </si>
  <si>
    <t>2008年预算数</t>
  </si>
  <si>
    <t>2008年预算数
比2007年执行数
（扣除发改委安排的基建）</t>
  </si>
  <si>
    <t>2008年预算数
比2007年执行数</t>
  </si>
  <si>
    <t>2290301</t>
  </si>
  <si>
    <t>2290302</t>
  </si>
  <si>
    <t>2290303</t>
  </si>
  <si>
    <t>扣除发改委
安排的基建后
预算</t>
  </si>
  <si>
    <t>增减额</t>
  </si>
  <si>
    <t>增减%</t>
  </si>
  <si>
    <t xml:space="preserve">      提租补贴</t>
  </si>
  <si>
    <t xml:space="preserve">      购房补贴</t>
  </si>
  <si>
    <t>2008年一般预算财政拨款支出表</t>
  </si>
  <si>
    <t>单位：万元</t>
  </si>
  <si>
    <t xml:space="preserve">    技术研究与开发</t>
  </si>
  <si>
    <t xml:space="preserve">      行政单位离退休</t>
  </si>
  <si>
    <t xml:space="preserve">      离退休人员管理机构</t>
  </si>
  <si>
    <t xml:space="preserve">      住房公积金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</si>
</sst>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_ "/>
    <numFmt numFmtId="181" formatCode="0.00_ "/>
    <numFmt numFmtId="182" formatCode="#,##0.00_);[Red]\(#,##0.00\)"/>
  </numFmts>
  <fonts count="7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0"/>
      <name val="黑体"/>
      <family val="0"/>
    </font>
    <font>
      <b/>
      <sz val="10"/>
      <name val="宋体"/>
      <family val="0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4" fontId="3" fillId="0" borderId="1" xfId="0" applyNumberFormat="1" applyFont="1" applyFill="1" applyBorder="1" applyAlignment="1" applyProtection="1">
      <alignment horizontal="right" vertical="center"/>
      <protection/>
    </xf>
    <xf numFmtId="43" fontId="3" fillId="0" borderId="1" xfId="0" applyNumberFormat="1" applyFont="1" applyFill="1" applyBorder="1" applyAlignment="1" applyProtection="1">
      <alignment horizontal="right" vertical="center"/>
      <protection/>
    </xf>
    <xf numFmtId="43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182" fontId="3" fillId="0" borderId="0" xfId="18" applyNumberFormat="1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82" fontId="5" fillId="0" borderId="1" xfId="0" applyNumberFormat="1" applyFont="1" applyFill="1" applyBorder="1" applyAlignment="1" applyProtection="1">
      <alignment horizontal="right" vertical="center"/>
      <protection/>
    </xf>
    <xf numFmtId="182" fontId="5" fillId="0" borderId="1" xfId="18" applyNumberFormat="1" applyFont="1" applyFill="1" applyBorder="1" applyAlignment="1" applyProtection="1">
      <alignment horizontal="right" vertical="center"/>
      <protection/>
    </xf>
    <xf numFmtId="43" fontId="5" fillId="0" borderId="1" xfId="0" applyNumberFormat="1" applyFont="1" applyFill="1" applyBorder="1" applyAlignment="1" applyProtection="1">
      <alignment horizontal="right" vertical="center"/>
      <protection/>
    </xf>
    <xf numFmtId="10" fontId="5" fillId="0" borderId="1" xfId="0" applyNumberFormat="1" applyFont="1" applyFill="1" applyBorder="1" applyAlignment="1" applyProtection="1">
      <alignment horizontal="right" vertical="center"/>
      <protection/>
    </xf>
    <xf numFmtId="0" fontId="3" fillId="0" borderId="1" xfId="0" applyFont="1" applyBorder="1" applyAlignment="1">
      <alignment vertical="center"/>
    </xf>
    <xf numFmtId="182" fontId="3" fillId="0" borderId="1" xfId="0" applyNumberFormat="1" applyFont="1" applyFill="1" applyBorder="1" applyAlignment="1">
      <alignment horizontal="right" vertical="center"/>
    </xf>
    <xf numFmtId="182" fontId="3" fillId="0" borderId="1" xfId="18" applyNumberFormat="1" applyFont="1" applyFill="1" applyBorder="1" applyAlignment="1">
      <alignment horizontal="right" vertical="center"/>
    </xf>
    <xf numFmtId="43" fontId="3" fillId="0" borderId="1" xfId="0" applyNumberFormat="1" applyFont="1" applyFill="1" applyBorder="1" applyAlignment="1">
      <alignment horizontal="right" vertical="center"/>
    </xf>
    <xf numFmtId="10" fontId="3" fillId="0" borderId="1" xfId="0" applyNumberFormat="1" applyFont="1" applyFill="1" applyBorder="1" applyAlignment="1" applyProtection="1">
      <alignment horizontal="right" vertical="center"/>
      <protection/>
    </xf>
    <xf numFmtId="182" fontId="3" fillId="0" borderId="1" xfId="0" applyNumberFormat="1" applyFont="1" applyFill="1" applyBorder="1" applyAlignment="1" applyProtection="1">
      <alignment horizontal="right" vertical="center"/>
      <protection/>
    </xf>
    <xf numFmtId="182" fontId="5" fillId="0" borderId="1" xfId="18" applyNumberFormat="1" applyFont="1" applyFill="1" applyBorder="1" applyAlignment="1">
      <alignment vertical="center"/>
    </xf>
    <xf numFmtId="43" fontId="5" fillId="0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43" fontId="3" fillId="0" borderId="1" xfId="0" applyNumberFormat="1" applyFont="1" applyFill="1" applyBorder="1" applyAlignment="1">
      <alignment vertical="center"/>
    </xf>
    <xf numFmtId="182" fontId="3" fillId="0" borderId="1" xfId="18" applyNumberFormat="1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43" fontId="3" fillId="0" borderId="0" xfId="0" applyNumberFormat="1" applyFont="1" applyFill="1" applyAlignment="1">
      <alignment vertical="center"/>
    </xf>
    <xf numFmtId="43" fontId="3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7">
      <selection activeCell="G18" sqref="G18"/>
    </sheetView>
  </sheetViews>
  <sheetFormatPr defaultColWidth="9.125" defaultRowHeight="14.25"/>
  <cols>
    <col min="1" max="1" width="7.50390625" style="4" customWidth="1"/>
    <col min="2" max="2" width="26.00390625" style="4" customWidth="1"/>
    <col min="3" max="3" width="12.25390625" style="5" customWidth="1"/>
    <col min="4" max="4" width="15.75390625" style="6" hidden="1" customWidth="1"/>
    <col min="5" max="5" width="17.50390625" style="5" hidden="1" customWidth="1"/>
    <col min="6" max="6" width="13.875" style="4" customWidth="1"/>
    <col min="7" max="7" width="13.625" style="4" customWidth="1"/>
    <col min="8" max="8" width="14.00390625" style="5" customWidth="1"/>
    <col min="9" max="9" width="13.25390625" style="4" customWidth="1"/>
    <col min="10" max="10" width="10.25390625" style="4" customWidth="1"/>
    <col min="11" max="11" width="13.00390625" style="4" customWidth="1"/>
    <col min="12" max="12" width="15.50390625" style="4" customWidth="1"/>
    <col min="13" max="21" width="9.375" style="4" customWidth="1"/>
    <col min="22" max="248" width="9.125" style="4" customWidth="1"/>
    <col min="249" max="16384" width="9.125" style="4" customWidth="1"/>
  </cols>
  <sheetData>
    <row r="1" spans="1:12" ht="31.5" customHeight="1">
      <c r="A1" s="29" t="s">
        <v>47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ht="18.75" customHeight="1">
      <c r="L2" s="7" t="s">
        <v>48</v>
      </c>
    </row>
    <row r="3" spans="1:12" s="9" customFormat="1" ht="47.25" customHeight="1">
      <c r="A3" s="30" t="s">
        <v>0</v>
      </c>
      <c r="B3" s="30" t="s">
        <v>1</v>
      </c>
      <c r="C3" s="30" t="s">
        <v>35</v>
      </c>
      <c r="D3" s="30"/>
      <c r="E3" s="30"/>
      <c r="F3" s="30"/>
      <c r="G3" s="30" t="s">
        <v>36</v>
      </c>
      <c r="H3" s="30"/>
      <c r="I3" s="31" t="s">
        <v>38</v>
      </c>
      <c r="J3" s="30"/>
      <c r="K3" s="31" t="s">
        <v>37</v>
      </c>
      <c r="L3" s="31"/>
    </row>
    <row r="4" spans="1:12" s="9" customFormat="1" ht="12">
      <c r="A4" s="30"/>
      <c r="B4" s="30"/>
      <c r="C4" s="32" t="s">
        <v>30</v>
      </c>
      <c r="D4" s="32"/>
      <c r="E4" s="32"/>
      <c r="F4" s="31" t="s">
        <v>31</v>
      </c>
      <c r="G4" s="31" t="s">
        <v>32</v>
      </c>
      <c r="H4" s="32" t="s">
        <v>42</v>
      </c>
      <c r="I4" s="30"/>
      <c r="J4" s="30"/>
      <c r="K4" s="31"/>
      <c r="L4" s="31"/>
    </row>
    <row r="5" spans="1:12" s="9" customFormat="1" ht="56.25" customHeight="1">
      <c r="A5" s="30"/>
      <c r="B5" s="30"/>
      <c r="C5" s="32"/>
      <c r="D5" s="32"/>
      <c r="E5" s="32"/>
      <c r="F5" s="31"/>
      <c r="G5" s="30"/>
      <c r="H5" s="32"/>
      <c r="I5" s="8" t="s">
        <v>43</v>
      </c>
      <c r="J5" s="8" t="s">
        <v>44</v>
      </c>
      <c r="K5" s="8" t="s">
        <v>43</v>
      </c>
      <c r="L5" s="8" t="s">
        <v>44</v>
      </c>
    </row>
    <row r="6" spans="1:12" s="9" customFormat="1" ht="30.75" customHeight="1">
      <c r="A6" s="10" t="s">
        <v>14</v>
      </c>
      <c r="B6" s="10" t="s">
        <v>15</v>
      </c>
      <c r="C6" s="11">
        <f>C7+C10+C15+C18+C22</f>
        <v>450499.38000000006</v>
      </c>
      <c r="D6" s="12"/>
      <c r="E6" s="13"/>
      <c r="F6" s="13">
        <f>F7+F10+F15+F18+F22</f>
        <v>388793.38000000006</v>
      </c>
      <c r="G6" s="13">
        <f>G7+G10+G15+G18+G22</f>
        <v>411412.29</v>
      </c>
      <c r="H6" s="13">
        <f>G6-13296</f>
        <v>398116.29</v>
      </c>
      <c r="I6" s="13">
        <f aca="true" t="shared" si="0" ref="I6:I26">G6-C6</f>
        <v>-39087.090000000084</v>
      </c>
      <c r="J6" s="14">
        <f aca="true" t="shared" si="1" ref="J6:J26">I6/C6</f>
        <v>-0.08676391519118201</v>
      </c>
      <c r="K6" s="13">
        <f aca="true" t="shared" si="2" ref="K6:K26">H6-F6</f>
        <v>9322.909999999916</v>
      </c>
      <c r="L6" s="14">
        <f aca="true" t="shared" si="3" ref="L6:L26">K6/F6</f>
        <v>0.023979086269421343</v>
      </c>
    </row>
    <row r="7" spans="1:12" s="9" customFormat="1" ht="24" customHeight="1">
      <c r="A7" s="10" t="s">
        <v>2</v>
      </c>
      <c r="B7" s="10" t="s">
        <v>16</v>
      </c>
      <c r="C7" s="11">
        <f>SUM(C8:C9)</f>
        <v>36</v>
      </c>
      <c r="D7" s="12"/>
      <c r="E7" s="13"/>
      <c r="F7" s="13">
        <f>C7</f>
        <v>36</v>
      </c>
      <c r="G7" s="13">
        <f>G8+G9</f>
        <v>40</v>
      </c>
      <c r="H7" s="13">
        <f>H8+H9</f>
        <v>40</v>
      </c>
      <c r="I7" s="13">
        <f t="shared" si="0"/>
        <v>4</v>
      </c>
      <c r="J7" s="14">
        <f t="shared" si="1"/>
        <v>0.1111111111111111</v>
      </c>
      <c r="K7" s="13">
        <f t="shared" si="2"/>
        <v>4</v>
      </c>
      <c r="L7" s="14">
        <f t="shared" si="3"/>
        <v>0.1111111111111111</v>
      </c>
    </row>
    <row r="8" spans="1:12" ht="24" customHeight="1">
      <c r="A8" s="15" t="s">
        <v>3</v>
      </c>
      <c r="B8" s="15" t="s">
        <v>17</v>
      </c>
      <c r="C8" s="16">
        <v>36</v>
      </c>
      <c r="D8" s="17"/>
      <c r="E8" s="18"/>
      <c r="F8" s="2">
        <f>C8</f>
        <v>36</v>
      </c>
      <c r="G8" s="1">
        <v>40</v>
      </c>
      <c r="H8" s="2">
        <f>G8</f>
        <v>40</v>
      </c>
      <c r="I8" s="2">
        <f t="shared" si="0"/>
        <v>4</v>
      </c>
      <c r="J8" s="19">
        <f t="shared" si="1"/>
        <v>0.1111111111111111</v>
      </c>
      <c r="K8" s="2">
        <f t="shared" si="2"/>
        <v>4</v>
      </c>
      <c r="L8" s="19">
        <f t="shared" si="3"/>
        <v>0.1111111111111111</v>
      </c>
    </row>
    <row r="9" spans="1:12" ht="24" customHeight="1">
      <c r="A9" s="15" t="s">
        <v>18</v>
      </c>
      <c r="B9" s="15" t="s">
        <v>19</v>
      </c>
      <c r="C9" s="20"/>
      <c r="D9" s="2"/>
      <c r="E9" s="2"/>
      <c r="F9" s="2">
        <f>C9</f>
        <v>0</v>
      </c>
      <c r="G9" s="2"/>
      <c r="H9" s="2">
        <f aca="true" t="shared" si="4" ref="H9:H14">G9</f>
        <v>0</v>
      </c>
      <c r="I9" s="13">
        <f t="shared" si="0"/>
        <v>0</v>
      </c>
      <c r="J9" s="14"/>
      <c r="K9" s="13">
        <f t="shared" si="2"/>
        <v>0</v>
      </c>
      <c r="L9" s="14"/>
    </row>
    <row r="10" spans="1:12" s="9" customFormat="1" ht="24" customHeight="1">
      <c r="A10" s="10" t="s">
        <v>4</v>
      </c>
      <c r="B10" s="10" t="s">
        <v>20</v>
      </c>
      <c r="C10" s="11">
        <f>SUM(C11:C14)</f>
        <v>9487.15</v>
      </c>
      <c r="D10" s="21"/>
      <c r="E10" s="22"/>
      <c r="F10" s="22">
        <f>SUM(F11:F14)</f>
        <v>9487.15</v>
      </c>
      <c r="G10" s="22">
        <f>SUM(G11:G14)</f>
        <v>6559.03</v>
      </c>
      <c r="H10" s="13">
        <f t="shared" si="4"/>
        <v>6559.03</v>
      </c>
      <c r="I10" s="13">
        <f t="shared" si="0"/>
        <v>-2928.12</v>
      </c>
      <c r="J10" s="14">
        <f t="shared" si="1"/>
        <v>-0.3086406349641357</v>
      </c>
      <c r="K10" s="13">
        <f t="shared" si="2"/>
        <v>-2928.12</v>
      </c>
      <c r="L10" s="14">
        <f t="shared" si="3"/>
        <v>-0.3086406349641357</v>
      </c>
    </row>
    <row r="11" spans="1:12" ht="24" customHeight="1">
      <c r="A11" s="15" t="s">
        <v>5</v>
      </c>
      <c r="B11" s="15" t="s">
        <v>21</v>
      </c>
      <c r="C11" s="16">
        <v>4733.15</v>
      </c>
      <c r="D11" s="17"/>
      <c r="E11" s="18"/>
      <c r="F11" s="2">
        <f>C11</f>
        <v>4733.15</v>
      </c>
      <c r="G11" s="3">
        <v>4706.03</v>
      </c>
      <c r="H11" s="2">
        <f t="shared" si="4"/>
        <v>4706.03</v>
      </c>
      <c r="I11" s="2">
        <f t="shared" si="0"/>
        <v>-27.11999999999989</v>
      </c>
      <c r="J11" s="19">
        <f t="shared" si="1"/>
        <v>-0.005729799393638464</v>
      </c>
      <c r="K11" s="2">
        <f t="shared" si="2"/>
        <v>-27.11999999999989</v>
      </c>
      <c r="L11" s="19">
        <f t="shared" si="3"/>
        <v>-0.005729799393638464</v>
      </c>
    </row>
    <row r="12" spans="1:12" ht="24" customHeight="1">
      <c r="A12" s="23">
        <v>20604</v>
      </c>
      <c r="B12" s="23" t="s">
        <v>49</v>
      </c>
      <c r="C12" s="16">
        <v>3634</v>
      </c>
      <c r="D12" s="17"/>
      <c r="E12" s="18"/>
      <c r="F12" s="2">
        <f>C12</f>
        <v>3634</v>
      </c>
      <c r="G12" s="3">
        <v>748</v>
      </c>
      <c r="H12" s="2">
        <f t="shared" si="4"/>
        <v>748</v>
      </c>
      <c r="I12" s="2">
        <f t="shared" si="0"/>
        <v>-2886</v>
      </c>
      <c r="J12" s="19">
        <f t="shared" si="1"/>
        <v>-0.7941662080352229</v>
      </c>
      <c r="K12" s="2">
        <f t="shared" si="2"/>
        <v>-2886</v>
      </c>
      <c r="L12" s="19">
        <f t="shared" si="3"/>
        <v>-0.7941662080352229</v>
      </c>
    </row>
    <row r="13" spans="1:12" ht="24" customHeight="1">
      <c r="A13" s="15" t="s">
        <v>6</v>
      </c>
      <c r="B13" s="15" t="s">
        <v>22</v>
      </c>
      <c r="C13" s="16">
        <v>1120</v>
      </c>
      <c r="D13" s="17"/>
      <c r="E13" s="18"/>
      <c r="F13" s="2">
        <f>C13</f>
        <v>1120</v>
      </c>
      <c r="G13" s="3">
        <v>1105</v>
      </c>
      <c r="H13" s="2">
        <f t="shared" si="4"/>
        <v>1105</v>
      </c>
      <c r="I13" s="2">
        <f t="shared" si="0"/>
        <v>-15</v>
      </c>
      <c r="J13" s="19">
        <f t="shared" si="1"/>
        <v>-0.013392857142857142</v>
      </c>
      <c r="K13" s="2">
        <f t="shared" si="2"/>
        <v>-15</v>
      </c>
      <c r="L13" s="19">
        <f t="shared" si="3"/>
        <v>-0.013392857142857142</v>
      </c>
    </row>
    <row r="14" spans="1:12" ht="24" customHeight="1">
      <c r="A14" s="15" t="s">
        <v>7</v>
      </c>
      <c r="B14" s="15" t="s">
        <v>8</v>
      </c>
      <c r="C14" s="20"/>
      <c r="D14" s="2"/>
      <c r="E14" s="24"/>
      <c r="F14" s="2">
        <f>C14</f>
        <v>0</v>
      </c>
      <c r="G14" s="2"/>
      <c r="H14" s="2">
        <f t="shared" si="4"/>
        <v>0</v>
      </c>
      <c r="I14" s="13">
        <f t="shared" si="0"/>
        <v>0</v>
      </c>
      <c r="J14" s="19"/>
      <c r="K14" s="13">
        <f t="shared" si="2"/>
        <v>0</v>
      </c>
      <c r="L14" s="14"/>
    </row>
    <row r="15" spans="1:12" s="9" customFormat="1" ht="24" customHeight="1">
      <c r="A15" s="10" t="s">
        <v>9</v>
      </c>
      <c r="B15" s="10" t="s">
        <v>23</v>
      </c>
      <c r="C15" s="11">
        <f>SUM(C16:C17)</f>
        <v>426542.95</v>
      </c>
      <c r="D15" s="12"/>
      <c r="E15" s="13"/>
      <c r="F15" s="13">
        <f>SUM(F16:F17)</f>
        <v>364836.95</v>
      </c>
      <c r="G15" s="13">
        <f>G16+G17</f>
        <v>390850.22</v>
      </c>
      <c r="H15" s="13">
        <f>H16+H17</f>
        <v>377554.22</v>
      </c>
      <c r="I15" s="13">
        <f t="shared" si="0"/>
        <v>-35692.73000000004</v>
      </c>
      <c r="J15" s="14">
        <f t="shared" si="1"/>
        <v>-0.08367909960767149</v>
      </c>
      <c r="K15" s="13">
        <f t="shared" si="2"/>
        <v>12717.26999999996</v>
      </c>
      <c r="L15" s="14">
        <f t="shared" si="3"/>
        <v>0.03485740684982692</v>
      </c>
    </row>
    <row r="16" spans="1:12" ht="24" customHeight="1">
      <c r="A16" s="15" t="s">
        <v>10</v>
      </c>
      <c r="B16" s="15" t="s">
        <v>24</v>
      </c>
      <c r="C16" s="16">
        <v>419156.95</v>
      </c>
      <c r="D16" s="17"/>
      <c r="E16" s="18"/>
      <c r="F16" s="2">
        <f>C16-61706</f>
        <v>357450.95</v>
      </c>
      <c r="G16" s="3">
        <v>388914.22</v>
      </c>
      <c r="H16" s="2">
        <f>G16-13296</f>
        <v>375618.22</v>
      </c>
      <c r="I16" s="2">
        <f t="shared" si="0"/>
        <v>-30242.73000000004</v>
      </c>
      <c r="J16" s="19">
        <f t="shared" si="1"/>
        <v>-0.07215132660928093</v>
      </c>
      <c r="K16" s="2">
        <f t="shared" si="2"/>
        <v>18167.26999999996</v>
      </c>
      <c r="L16" s="19">
        <f t="shared" si="3"/>
        <v>0.05082451172671372</v>
      </c>
    </row>
    <row r="17" spans="1:12" ht="24" customHeight="1">
      <c r="A17" s="15" t="s">
        <v>11</v>
      </c>
      <c r="B17" s="15" t="s">
        <v>25</v>
      </c>
      <c r="C17" s="16">
        <v>7386</v>
      </c>
      <c r="D17" s="17"/>
      <c r="E17" s="18"/>
      <c r="F17" s="3">
        <f>C17</f>
        <v>7386</v>
      </c>
      <c r="G17" s="2">
        <v>1936</v>
      </c>
      <c r="H17" s="24">
        <f>G17</f>
        <v>1936</v>
      </c>
      <c r="I17" s="2">
        <f t="shared" si="0"/>
        <v>-5450</v>
      </c>
      <c r="J17" s="19">
        <f t="shared" si="1"/>
        <v>-0.7378824803682643</v>
      </c>
      <c r="K17" s="2">
        <f t="shared" si="2"/>
        <v>-5450</v>
      </c>
      <c r="L17" s="19">
        <f t="shared" si="3"/>
        <v>-0.7378824803682643</v>
      </c>
    </row>
    <row r="18" spans="1:12" s="9" customFormat="1" ht="24" customHeight="1">
      <c r="A18" s="10" t="s">
        <v>12</v>
      </c>
      <c r="B18" s="10" t="s">
        <v>26</v>
      </c>
      <c r="C18" s="11">
        <f>SUM(C19)</f>
        <v>1529.28</v>
      </c>
      <c r="D18" s="12"/>
      <c r="E18" s="13"/>
      <c r="F18" s="13">
        <f>C18</f>
        <v>1529.28</v>
      </c>
      <c r="G18" s="13">
        <f>G19</f>
        <v>1432.04</v>
      </c>
      <c r="H18" s="22">
        <f aca="true" t="shared" si="5" ref="H18:H26">G18</f>
        <v>1432.04</v>
      </c>
      <c r="I18" s="13">
        <f t="shared" si="0"/>
        <v>-97.24000000000001</v>
      </c>
      <c r="J18" s="14">
        <f t="shared" si="1"/>
        <v>-0.06358547813350074</v>
      </c>
      <c r="K18" s="13">
        <f t="shared" si="2"/>
        <v>-97.24000000000001</v>
      </c>
      <c r="L18" s="14">
        <f t="shared" si="3"/>
        <v>-0.06358547813350074</v>
      </c>
    </row>
    <row r="19" spans="1:12" ht="24" customHeight="1">
      <c r="A19" s="15" t="s">
        <v>13</v>
      </c>
      <c r="B19" s="15" t="s">
        <v>27</v>
      </c>
      <c r="C19" s="16">
        <v>1529.28</v>
      </c>
      <c r="D19" s="25"/>
      <c r="E19" s="24"/>
      <c r="F19" s="2">
        <f aca="true" t="shared" si="6" ref="F19:F26">C19</f>
        <v>1529.28</v>
      </c>
      <c r="G19" s="2">
        <f>SUM(G20:G21)</f>
        <v>1432.04</v>
      </c>
      <c r="H19" s="24">
        <f t="shared" si="5"/>
        <v>1432.04</v>
      </c>
      <c r="I19" s="2">
        <f t="shared" si="0"/>
        <v>-97.24000000000001</v>
      </c>
      <c r="J19" s="19">
        <f t="shared" si="1"/>
        <v>-0.06358547813350074</v>
      </c>
      <c r="K19" s="2">
        <f t="shared" si="2"/>
        <v>-97.24000000000001</v>
      </c>
      <c r="L19" s="19">
        <f t="shared" si="3"/>
        <v>-0.06358547813350074</v>
      </c>
    </row>
    <row r="20" spans="1:12" ht="24" customHeight="1">
      <c r="A20" s="15" t="s">
        <v>33</v>
      </c>
      <c r="B20" s="15" t="s">
        <v>50</v>
      </c>
      <c r="C20" s="16">
        <v>1308.57</v>
      </c>
      <c r="D20" s="17"/>
      <c r="E20" s="18"/>
      <c r="F20" s="2">
        <f t="shared" si="6"/>
        <v>1308.57</v>
      </c>
      <c r="G20" s="2">
        <v>1218.04</v>
      </c>
      <c r="H20" s="24">
        <f t="shared" si="5"/>
        <v>1218.04</v>
      </c>
      <c r="I20" s="2">
        <f t="shared" si="0"/>
        <v>-90.52999999999997</v>
      </c>
      <c r="J20" s="19">
        <f t="shared" si="1"/>
        <v>-0.0691823899371069</v>
      </c>
      <c r="K20" s="2">
        <f t="shared" si="2"/>
        <v>-90.52999999999997</v>
      </c>
      <c r="L20" s="19">
        <f t="shared" si="3"/>
        <v>-0.0691823899371069</v>
      </c>
    </row>
    <row r="21" spans="1:12" ht="24" customHeight="1">
      <c r="A21" s="15" t="s">
        <v>34</v>
      </c>
      <c r="B21" s="15" t="s">
        <v>51</v>
      </c>
      <c r="C21" s="16">
        <v>220.71</v>
      </c>
      <c r="D21" s="17"/>
      <c r="E21" s="18"/>
      <c r="F21" s="2">
        <f t="shared" si="6"/>
        <v>220.71</v>
      </c>
      <c r="G21" s="2">
        <v>214</v>
      </c>
      <c r="H21" s="24">
        <f t="shared" si="5"/>
        <v>214</v>
      </c>
      <c r="I21" s="2">
        <f t="shared" si="0"/>
        <v>-6.710000000000008</v>
      </c>
      <c r="J21" s="19">
        <f t="shared" si="1"/>
        <v>-0.030401884826242617</v>
      </c>
      <c r="K21" s="2">
        <f t="shared" si="2"/>
        <v>-6.710000000000008</v>
      </c>
      <c r="L21" s="19">
        <f t="shared" si="3"/>
        <v>-0.030401884826242617</v>
      </c>
    </row>
    <row r="22" spans="1:12" s="9" customFormat="1" ht="24" customHeight="1">
      <c r="A22" s="26">
        <v>229</v>
      </c>
      <c r="B22" s="10" t="s">
        <v>28</v>
      </c>
      <c r="C22" s="11">
        <f>C23</f>
        <v>12904</v>
      </c>
      <c r="D22" s="12"/>
      <c r="E22" s="13"/>
      <c r="F22" s="13">
        <f t="shared" si="6"/>
        <v>12904</v>
      </c>
      <c r="G22" s="13">
        <f>G23</f>
        <v>12531</v>
      </c>
      <c r="H22" s="22">
        <f t="shared" si="5"/>
        <v>12531</v>
      </c>
      <c r="I22" s="13">
        <f t="shared" si="0"/>
        <v>-373</v>
      </c>
      <c r="J22" s="14">
        <f t="shared" si="1"/>
        <v>-0.028905765654060757</v>
      </c>
      <c r="K22" s="13">
        <f t="shared" si="2"/>
        <v>-373</v>
      </c>
      <c r="L22" s="14">
        <f t="shared" si="3"/>
        <v>-0.028905765654060757</v>
      </c>
    </row>
    <row r="23" spans="1:12" ht="24" customHeight="1">
      <c r="A23" s="23">
        <v>22903</v>
      </c>
      <c r="B23" s="15" t="s">
        <v>29</v>
      </c>
      <c r="C23" s="16">
        <v>12904</v>
      </c>
      <c r="D23" s="25"/>
      <c r="E23" s="24"/>
      <c r="F23" s="2">
        <f t="shared" si="6"/>
        <v>12904</v>
      </c>
      <c r="G23" s="3">
        <f>SUM(G24:G26)</f>
        <v>12531</v>
      </c>
      <c r="H23" s="24">
        <f t="shared" si="5"/>
        <v>12531</v>
      </c>
      <c r="I23" s="2">
        <f t="shared" si="0"/>
        <v>-373</v>
      </c>
      <c r="J23" s="19">
        <f t="shared" si="1"/>
        <v>-0.028905765654060757</v>
      </c>
      <c r="K23" s="2">
        <f t="shared" si="2"/>
        <v>-373</v>
      </c>
      <c r="L23" s="19">
        <f t="shared" si="3"/>
        <v>-0.028905765654060757</v>
      </c>
    </row>
    <row r="24" spans="1:12" s="9" customFormat="1" ht="24" customHeight="1">
      <c r="A24" s="23" t="s">
        <v>39</v>
      </c>
      <c r="B24" s="23" t="s">
        <v>52</v>
      </c>
      <c r="C24" s="16">
        <v>981</v>
      </c>
      <c r="D24" s="17"/>
      <c r="E24" s="18"/>
      <c r="F24" s="2">
        <f t="shared" si="6"/>
        <v>981</v>
      </c>
      <c r="G24" s="3">
        <v>4530</v>
      </c>
      <c r="H24" s="24">
        <f t="shared" si="5"/>
        <v>4530</v>
      </c>
      <c r="I24" s="2">
        <f t="shared" si="0"/>
        <v>3549</v>
      </c>
      <c r="J24" s="19">
        <f t="shared" si="1"/>
        <v>3.617737003058104</v>
      </c>
      <c r="K24" s="2">
        <f t="shared" si="2"/>
        <v>3549</v>
      </c>
      <c r="L24" s="19">
        <f t="shared" si="3"/>
        <v>3.617737003058104</v>
      </c>
    </row>
    <row r="25" spans="1:12" ht="24" customHeight="1">
      <c r="A25" s="23" t="s">
        <v>40</v>
      </c>
      <c r="B25" s="23" t="s">
        <v>45</v>
      </c>
      <c r="C25" s="18">
        <v>0</v>
      </c>
      <c r="D25" s="17"/>
      <c r="E25" s="18"/>
      <c r="F25" s="2">
        <f t="shared" si="6"/>
        <v>0</v>
      </c>
      <c r="G25" s="2">
        <v>1001</v>
      </c>
      <c r="H25" s="24">
        <f t="shared" si="5"/>
        <v>1001</v>
      </c>
      <c r="I25" s="2">
        <f t="shared" si="0"/>
        <v>1001</v>
      </c>
      <c r="J25" s="19"/>
      <c r="K25" s="2">
        <f t="shared" si="2"/>
        <v>1001</v>
      </c>
      <c r="L25" s="19"/>
    </row>
    <row r="26" spans="1:12" ht="24" customHeight="1">
      <c r="A26" s="23" t="s">
        <v>41</v>
      </c>
      <c r="B26" s="23" t="s">
        <v>46</v>
      </c>
      <c r="C26" s="16">
        <v>11923</v>
      </c>
      <c r="D26" s="17"/>
      <c r="E26" s="18"/>
      <c r="F26" s="2">
        <f t="shared" si="6"/>
        <v>11923</v>
      </c>
      <c r="G26" s="2">
        <v>7000</v>
      </c>
      <c r="H26" s="24">
        <f t="shared" si="5"/>
        <v>7000</v>
      </c>
      <c r="I26" s="2">
        <f t="shared" si="0"/>
        <v>-4923</v>
      </c>
      <c r="J26" s="19">
        <f t="shared" si="1"/>
        <v>-0.4128994380608907</v>
      </c>
      <c r="K26" s="2">
        <f t="shared" si="2"/>
        <v>-4923</v>
      </c>
      <c r="L26" s="19">
        <f t="shared" si="3"/>
        <v>-0.4128994380608907</v>
      </c>
    </row>
    <row r="28" spans="5:6" ht="12">
      <c r="E28" s="27"/>
      <c r="F28" s="28"/>
    </row>
    <row r="29" ht="12">
      <c r="H29" s="27"/>
    </row>
  </sheetData>
  <mergeCells count="11">
    <mergeCell ref="A3:A5"/>
    <mergeCell ref="A1:L1"/>
    <mergeCell ref="B3:B5"/>
    <mergeCell ref="G3:H3"/>
    <mergeCell ref="G4:G5"/>
    <mergeCell ref="H4:H5"/>
    <mergeCell ref="I3:J4"/>
    <mergeCell ref="F4:F5"/>
    <mergeCell ref="C4:E5"/>
    <mergeCell ref="K3:L4"/>
    <mergeCell ref="C3:F3"/>
  </mergeCells>
  <printOptions/>
  <pageMargins left="0.83" right="0.29" top="0.25" bottom="0.15" header="0.17" footer="0.15"/>
  <pageSetup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755</cp:lastModifiedBy>
  <cp:lastPrinted>2013-04-12T07:56:54Z</cp:lastPrinted>
  <dcterms:modified xsi:type="dcterms:W3CDTF">2013-04-17T07:18:04Z</dcterms:modified>
  <cp:category/>
  <cp:version/>
  <cp:contentType/>
  <cp:contentStatus/>
</cp:coreProperties>
</file>