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260" windowHeight="2820" activeTab="0"/>
  </bookViews>
  <sheets>
    <sheet name="公共预算财政拨款支出表" sheetId="1" r:id="rId1"/>
  </sheets>
  <definedNames/>
  <calcPr fullCalcOnLoad="1"/>
</workbook>
</file>

<file path=xl/sharedStrings.xml><?xml version="1.0" encoding="utf-8"?>
<sst xmlns="http://schemas.openxmlformats.org/spreadsheetml/2006/main" count="58" uniqueCount="56">
  <si>
    <t>科目编码</t>
  </si>
  <si>
    <t/>
  </si>
  <si>
    <t>202</t>
  </si>
  <si>
    <t>20204</t>
  </si>
  <si>
    <t>20299</t>
  </si>
  <si>
    <t>206</t>
  </si>
  <si>
    <t>20699</t>
  </si>
  <si>
    <t>207</t>
  </si>
  <si>
    <t>20704</t>
  </si>
  <si>
    <t>20799</t>
  </si>
  <si>
    <t>208</t>
  </si>
  <si>
    <t>20805</t>
  </si>
  <si>
    <t>2080501</t>
  </si>
  <si>
    <t>2080503</t>
  </si>
  <si>
    <t>2290301</t>
  </si>
  <si>
    <t>2290302</t>
  </si>
  <si>
    <t>2290303</t>
  </si>
  <si>
    <t>20603</t>
  </si>
  <si>
    <t>20605</t>
  </si>
  <si>
    <t xml:space="preserve">          合      计</t>
  </si>
  <si>
    <t>单位：万元</t>
  </si>
  <si>
    <t>科目名称</t>
  </si>
  <si>
    <t>执行数</t>
  </si>
  <si>
    <t>扣除发改委
安排的基建后
执行数</t>
  </si>
  <si>
    <t>年初
预算数</t>
  </si>
  <si>
    <t>扣除发改委
安排的基建后
预算</t>
  </si>
  <si>
    <t>增减额</t>
  </si>
  <si>
    <t>增减%</t>
  </si>
  <si>
    <t xml:space="preserve">  外交</t>
  </si>
  <si>
    <t xml:space="preserve">    国际组织</t>
  </si>
  <si>
    <t xml:space="preserve">    其他外交支出</t>
  </si>
  <si>
    <t xml:space="preserve">  科学技术</t>
  </si>
  <si>
    <t xml:space="preserve">    应用研究</t>
  </si>
  <si>
    <t xml:space="preserve">    科技条件与服务</t>
  </si>
  <si>
    <t xml:space="preserve">    其他科学技术支出</t>
  </si>
  <si>
    <t xml:space="preserve">  文化体育与传媒</t>
  </si>
  <si>
    <t xml:space="preserve">    广播影视</t>
  </si>
  <si>
    <t xml:space="preserve">    其他文化体育与传媒支出</t>
  </si>
  <si>
    <t xml:space="preserve">  社会保障和就业</t>
  </si>
  <si>
    <t xml:space="preserve">    行政事业单位离退休</t>
  </si>
  <si>
    <t xml:space="preserve">    住房改革支出</t>
  </si>
  <si>
    <t>2008年执行数</t>
  </si>
  <si>
    <t>2009年预算数</t>
  </si>
  <si>
    <t xml:space="preserve">  地震灾后恢复重建支出</t>
  </si>
  <si>
    <t xml:space="preserve">     一般公共服务机关恢复重建支出</t>
  </si>
  <si>
    <t xml:space="preserve"> 其他支出</t>
  </si>
  <si>
    <t xml:space="preserve">        提租补贴</t>
  </si>
  <si>
    <t xml:space="preserve">        购房补贴</t>
  </si>
  <si>
    <t>2009年预算数
比2008年执行数</t>
  </si>
  <si>
    <t>2009年预算数
比2008年执行数
（扣除发改委安排的基建）</t>
  </si>
  <si>
    <t xml:space="preserve">    技术研究与开发</t>
  </si>
  <si>
    <t xml:space="preserve">          行政单位离退休</t>
  </si>
  <si>
    <t xml:space="preserve">          离退休人员管理机构</t>
  </si>
  <si>
    <t xml:space="preserve">    党政机关恢复重建</t>
  </si>
  <si>
    <t xml:space="preserve">        住房公积金</t>
  </si>
  <si>
    <t>2009年一般预算财政拨款支出表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</si>
</sst>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_ "/>
  </numFmts>
  <fonts count="40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43" fontId="2" fillId="0" borderId="10" xfId="0" applyNumberFormat="1" applyFont="1" applyFill="1" applyBorder="1" applyAlignment="1" applyProtection="1">
      <alignment horizontal="right" vertical="center"/>
      <protection/>
    </xf>
    <xf numFmtId="180" fontId="2" fillId="0" borderId="10" xfId="0" applyNumberFormat="1" applyFont="1" applyFill="1" applyBorder="1" applyAlignment="1">
      <alignment horizontal="right" vertical="center"/>
    </xf>
    <xf numFmtId="10" fontId="2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>
      <alignment vertical="center"/>
    </xf>
    <xf numFmtId="43" fontId="3" fillId="0" borderId="10" xfId="0" applyNumberFormat="1" applyFont="1" applyBorder="1" applyAlignment="1">
      <alignment horizontal="right" vertical="center"/>
    </xf>
    <xf numFmtId="43" fontId="3" fillId="0" borderId="10" xfId="0" applyNumberFormat="1" applyFont="1" applyFill="1" applyBorder="1" applyAlignment="1" applyProtection="1">
      <alignment horizontal="right" vertical="center"/>
      <protection/>
    </xf>
    <xf numFmtId="10" fontId="3" fillId="0" borderId="10" xfId="0" applyNumberFormat="1" applyFont="1" applyFill="1" applyBorder="1" applyAlignment="1" applyProtection="1">
      <alignment horizontal="right" vertical="center"/>
      <protection/>
    </xf>
    <xf numFmtId="43" fontId="2" fillId="0" borderId="10" xfId="0" applyNumberFormat="1" applyFont="1" applyFill="1" applyBorder="1" applyAlignment="1">
      <alignment vertical="center"/>
    </xf>
    <xf numFmtId="43" fontId="2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43" fontId="3" fillId="0" borderId="10" xfId="0" applyNumberFormat="1" applyFont="1" applyBorder="1" applyAlignment="1">
      <alignment vertical="center"/>
    </xf>
    <xf numFmtId="43" fontId="4" fillId="0" borderId="10" xfId="0" applyNumberFormat="1" applyFont="1" applyFill="1" applyBorder="1" applyAlignment="1">
      <alignment horizontal="right" vertical="center" shrinkToFit="1"/>
    </xf>
    <xf numFmtId="43" fontId="3" fillId="0" borderId="10" xfId="0" applyNumberFormat="1" applyFont="1" applyFill="1" applyBorder="1" applyAlignment="1">
      <alignment vertical="center"/>
    </xf>
    <xf numFmtId="43" fontId="3" fillId="0" borderId="10" xfId="0" applyNumberFormat="1" applyFont="1" applyBorder="1" applyAlignment="1">
      <alignment vertical="center"/>
    </xf>
    <xf numFmtId="180" fontId="3" fillId="0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43" fontId="3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A1" sqref="A1:J1"/>
    </sheetView>
  </sheetViews>
  <sheetFormatPr defaultColWidth="9.125" defaultRowHeight="14.25"/>
  <cols>
    <col min="1" max="1" width="8.50390625" style="2" bestFit="1" customWidth="1"/>
    <col min="2" max="2" width="25.875" style="2" customWidth="1"/>
    <col min="3" max="4" width="13.875" style="2" bestFit="1" customWidth="1"/>
    <col min="5" max="6" width="12.625" style="2" customWidth="1"/>
    <col min="7" max="7" width="15.00390625" style="2" bestFit="1" customWidth="1"/>
    <col min="8" max="8" width="10.50390625" style="2" customWidth="1"/>
    <col min="9" max="9" width="14.00390625" style="2" customWidth="1"/>
    <col min="10" max="10" width="12.875" style="2" customWidth="1"/>
    <col min="11" max="19" width="9.375" style="2" customWidth="1"/>
    <col min="20" max="246" width="9.125" style="2" customWidth="1"/>
    <col min="247" max="16384" width="9.125" style="2" customWidth="1"/>
  </cols>
  <sheetData>
    <row r="1" spans="1:10" ht="22.5">
      <c r="A1" s="27" t="s">
        <v>55</v>
      </c>
      <c r="B1" s="27"/>
      <c r="C1" s="27"/>
      <c r="D1" s="27"/>
      <c r="E1" s="27"/>
      <c r="F1" s="27"/>
      <c r="G1" s="27"/>
      <c r="H1" s="27"/>
      <c r="I1" s="27"/>
      <c r="J1" s="27"/>
    </row>
    <row r="2" ht="15" customHeight="1">
      <c r="J2" s="3" t="s">
        <v>20</v>
      </c>
    </row>
    <row r="3" spans="1:10" s="1" customFormat="1" ht="24" customHeight="1">
      <c r="A3" s="28" t="s">
        <v>0</v>
      </c>
      <c r="B3" s="26" t="s">
        <v>21</v>
      </c>
      <c r="C3" s="31" t="s">
        <v>41</v>
      </c>
      <c r="D3" s="32"/>
      <c r="E3" s="31" t="s">
        <v>42</v>
      </c>
      <c r="F3" s="32"/>
      <c r="G3" s="33" t="s">
        <v>48</v>
      </c>
      <c r="H3" s="34"/>
      <c r="I3" s="33" t="s">
        <v>49</v>
      </c>
      <c r="J3" s="37"/>
    </row>
    <row r="4" spans="1:10" s="1" customFormat="1" ht="12">
      <c r="A4" s="29"/>
      <c r="B4" s="26"/>
      <c r="C4" s="23" t="s">
        <v>22</v>
      </c>
      <c r="D4" s="23" t="s">
        <v>23</v>
      </c>
      <c r="E4" s="25" t="s">
        <v>24</v>
      </c>
      <c r="F4" s="25" t="s">
        <v>25</v>
      </c>
      <c r="G4" s="35"/>
      <c r="H4" s="36"/>
      <c r="I4" s="38"/>
      <c r="J4" s="39"/>
    </row>
    <row r="5" spans="1:10" s="1" customFormat="1" ht="21.75" customHeight="1">
      <c r="A5" s="30"/>
      <c r="B5" s="26"/>
      <c r="C5" s="24"/>
      <c r="D5" s="24"/>
      <c r="E5" s="26"/>
      <c r="F5" s="25"/>
      <c r="G5" s="4" t="s">
        <v>26</v>
      </c>
      <c r="H5" s="4" t="s">
        <v>27</v>
      </c>
      <c r="I5" s="4" t="s">
        <v>26</v>
      </c>
      <c r="J5" s="4" t="s">
        <v>27</v>
      </c>
    </row>
    <row r="6" spans="1:10" s="1" customFormat="1" ht="18.75" customHeight="1">
      <c r="A6" s="5" t="s">
        <v>1</v>
      </c>
      <c r="B6" s="5" t="s">
        <v>19</v>
      </c>
      <c r="C6" s="6">
        <f>C7+C10+C15+C18+C22+C25</f>
        <v>556011.8899999999</v>
      </c>
      <c r="D6" s="7">
        <f>C6-56265</f>
        <v>499746.8899999999</v>
      </c>
      <c r="E6" s="6">
        <f>E7+E10+E15+E18+E22+E25</f>
        <v>451432.77999999997</v>
      </c>
      <c r="F6" s="6">
        <f>E6-13607</f>
        <v>437825.77999999997</v>
      </c>
      <c r="G6" s="6">
        <f aca="true" t="shared" si="0" ref="G6:G29">E6-C6</f>
        <v>-104579.10999999993</v>
      </c>
      <c r="H6" s="8">
        <f aca="true" t="shared" si="1" ref="H6:H29">G6/C6</f>
        <v>-0.18808790222093982</v>
      </c>
      <c r="I6" s="6">
        <f aca="true" t="shared" si="2" ref="I6:I29">F6-D6</f>
        <v>-61921.10999999993</v>
      </c>
      <c r="J6" s="8">
        <f aca="true" t="shared" si="3" ref="J6:J29">I6/D6</f>
        <v>-0.1239049431603265</v>
      </c>
    </row>
    <row r="7" spans="1:10" s="1" customFormat="1" ht="18.75" customHeight="1">
      <c r="A7" s="5" t="s">
        <v>2</v>
      </c>
      <c r="B7" s="5" t="s">
        <v>28</v>
      </c>
      <c r="C7" s="6">
        <f>SUM(C8:C9)</f>
        <v>90</v>
      </c>
      <c r="D7" s="6">
        <f>C7</f>
        <v>90</v>
      </c>
      <c r="E7" s="6">
        <f>E8+E9</f>
        <v>125</v>
      </c>
      <c r="F7" s="6">
        <f>E7</f>
        <v>125</v>
      </c>
      <c r="G7" s="6">
        <f t="shared" si="0"/>
        <v>35</v>
      </c>
      <c r="H7" s="8">
        <f t="shared" si="1"/>
        <v>0.3888888888888889</v>
      </c>
      <c r="I7" s="6">
        <f t="shared" si="2"/>
        <v>35</v>
      </c>
      <c r="J7" s="8">
        <f t="shared" si="3"/>
        <v>0.3888888888888889</v>
      </c>
    </row>
    <row r="8" spans="1:10" ht="18.75" customHeight="1">
      <c r="A8" s="9" t="s">
        <v>3</v>
      </c>
      <c r="B8" s="9" t="s">
        <v>29</v>
      </c>
      <c r="C8" s="10">
        <v>40</v>
      </c>
      <c r="D8" s="11">
        <f aca="true" t="shared" si="4" ref="D8:D14">C8</f>
        <v>40</v>
      </c>
      <c r="E8" s="11">
        <v>45</v>
      </c>
      <c r="F8" s="11">
        <f aca="true" t="shared" si="5" ref="F8:F14">E8</f>
        <v>45</v>
      </c>
      <c r="G8" s="11">
        <f t="shared" si="0"/>
        <v>5</v>
      </c>
      <c r="H8" s="12">
        <f t="shared" si="1"/>
        <v>0.125</v>
      </c>
      <c r="I8" s="11">
        <f t="shared" si="2"/>
        <v>5</v>
      </c>
      <c r="J8" s="12">
        <f t="shared" si="3"/>
        <v>0.125</v>
      </c>
    </row>
    <row r="9" spans="1:10" ht="18.75" customHeight="1">
      <c r="A9" s="9" t="s">
        <v>4</v>
      </c>
      <c r="B9" s="9" t="s">
        <v>30</v>
      </c>
      <c r="C9" s="10">
        <v>50</v>
      </c>
      <c r="D9" s="11">
        <f t="shared" si="4"/>
        <v>50</v>
      </c>
      <c r="E9" s="11">
        <v>80</v>
      </c>
      <c r="F9" s="11">
        <f t="shared" si="5"/>
        <v>80</v>
      </c>
      <c r="G9" s="11">
        <f t="shared" si="0"/>
        <v>30</v>
      </c>
      <c r="H9" s="12">
        <f t="shared" si="1"/>
        <v>0.6</v>
      </c>
      <c r="I9" s="11">
        <f t="shared" si="2"/>
        <v>30</v>
      </c>
      <c r="J9" s="12">
        <f t="shared" si="3"/>
        <v>0.6</v>
      </c>
    </row>
    <row r="10" spans="1:10" s="1" customFormat="1" ht="18.75" customHeight="1">
      <c r="A10" s="5" t="s">
        <v>5</v>
      </c>
      <c r="B10" s="5" t="s">
        <v>31</v>
      </c>
      <c r="C10" s="6">
        <f>SUM(C11:C14)</f>
        <v>13232.970000000001</v>
      </c>
      <c r="D10" s="6">
        <f t="shared" si="4"/>
        <v>13232.970000000001</v>
      </c>
      <c r="E10" s="13">
        <f>E11+E13+E14</f>
        <v>7224.5</v>
      </c>
      <c r="F10" s="6">
        <f t="shared" si="5"/>
        <v>7224.5</v>
      </c>
      <c r="G10" s="14">
        <f t="shared" si="0"/>
        <v>-6008.470000000001</v>
      </c>
      <c r="H10" s="8">
        <f t="shared" si="1"/>
        <v>-0.4540530205993062</v>
      </c>
      <c r="I10" s="14">
        <f t="shared" si="2"/>
        <v>-6008.470000000001</v>
      </c>
      <c r="J10" s="8">
        <f t="shared" si="3"/>
        <v>-0.4540530205993062</v>
      </c>
    </row>
    <row r="11" spans="1:10" ht="18.75" customHeight="1">
      <c r="A11" s="9" t="s">
        <v>17</v>
      </c>
      <c r="B11" s="9" t="s">
        <v>32</v>
      </c>
      <c r="C11" s="10">
        <v>4784.97</v>
      </c>
      <c r="D11" s="11">
        <f t="shared" si="4"/>
        <v>4784.97</v>
      </c>
      <c r="E11" s="11">
        <v>5269.5</v>
      </c>
      <c r="F11" s="11">
        <f t="shared" si="5"/>
        <v>5269.5</v>
      </c>
      <c r="G11" s="11">
        <f t="shared" si="0"/>
        <v>484.52999999999975</v>
      </c>
      <c r="H11" s="12">
        <f t="shared" si="1"/>
        <v>0.10126082295186797</v>
      </c>
      <c r="I11" s="11">
        <f t="shared" si="2"/>
        <v>484.52999999999975</v>
      </c>
      <c r="J11" s="12">
        <f t="shared" si="3"/>
        <v>0.10126082295186797</v>
      </c>
    </row>
    <row r="12" spans="1:10" ht="18.75" customHeight="1">
      <c r="A12" s="15">
        <v>20604</v>
      </c>
      <c r="B12" s="15" t="s">
        <v>50</v>
      </c>
      <c r="C12" s="10">
        <v>5233</v>
      </c>
      <c r="D12" s="11">
        <f t="shared" si="4"/>
        <v>5233</v>
      </c>
      <c r="E12" s="11"/>
      <c r="F12" s="11">
        <f t="shared" si="5"/>
        <v>0</v>
      </c>
      <c r="G12" s="11">
        <f t="shared" si="0"/>
        <v>-5233</v>
      </c>
      <c r="H12" s="8">
        <f t="shared" si="1"/>
        <v>-1</v>
      </c>
      <c r="I12" s="11">
        <f t="shared" si="2"/>
        <v>-5233</v>
      </c>
      <c r="J12" s="8">
        <f t="shared" si="3"/>
        <v>-1</v>
      </c>
    </row>
    <row r="13" spans="1:10" ht="18.75" customHeight="1">
      <c r="A13" s="9" t="s">
        <v>18</v>
      </c>
      <c r="B13" s="9" t="s">
        <v>33</v>
      </c>
      <c r="C13" s="10">
        <v>3215</v>
      </c>
      <c r="D13" s="11">
        <f t="shared" si="4"/>
        <v>3215</v>
      </c>
      <c r="E13" s="11">
        <v>1905</v>
      </c>
      <c r="F13" s="11">
        <f t="shared" si="5"/>
        <v>1905</v>
      </c>
      <c r="G13" s="16">
        <f t="shared" si="0"/>
        <v>-1310</v>
      </c>
      <c r="H13" s="12">
        <f t="shared" si="1"/>
        <v>-0.40746500777604977</v>
      </c>
      <c r="I13" s="16">
        <f t="shared" si="2"/>
        <v>-1310</v>
      </c>
      <c r="J13" s="12">
        <f t="shared" si="3"/>
        <v>-0.40746500777604977</v>
      </c>
    </row>
    <row r="14" spans="1:10" ht="18.75" customHeight="1">
      <c r="A14" s="9" t="s">
        <v>6</v>
      </c>
      <c r="B14" s="9" t="s">
        <v>34</v>
      </c>
      <c r="C14" s="17"/>
      <c r="D14" s="6">
        <f t="shared" si="4"/>
        <v>0</v>
      </c>
      <c r="E14" s="18">
        <v>50</v>
      </c>
      <c r="F14" s="11">
        <f t="shared" si="5"/>
        <v>50</v>
      </c>
      <c r="G14" s="16">
        <f t="shared" si="0"/>
        <v>50</v>
      </c>
      <c r="H14" s="12"/>
      <c r="I14" s="16">
        <f t="shared" si="2"/>
        <v>50</v>
      </c>
      <c r="J14" s="12"/>
    </row>
    <row r="15" spans="1:10" s="1" customFormat="1" ht="18.75" customHeight="1">
      <c r="A15" s="5" t="s">
        <v>7</v>
      </c>
      <c r="B15" s="5" t="s">
        <v>35</v>
      </c>
      <c r="C15" s="6">
        <f>SUM(C16:C17)</f>
        <v>527888.1799999999</v>
      </c>
      <c r="D15" s="6">
        <f>SUM(D16:D17)</f>
        <v>471623.18</v>
      </c>
      <c r="E15" s="6">
        <f>E16+E17</f>
        <v>426071.68</v>
      </c>
      <c r="F15" s="6">
        <f>F16+F17</f>
        <v>412464.68</v>
      </c>
      <c r="G15" s="6">
        <f t="shared" si="0"/>
        <v>-101816.49999999994</v>
      </c>
      <c r="H15" s="8">
        <f t="shared" si="1"/>
        <v>-0.19287512745596985</v>
      </c>
      <c r="I15" s="6">
        <f t="shared" si="2"/>
        <v>-59158.5</v>
      </c>
      <c r="J15" s="8">
        <f t="shared" si="3"/>
        <v>-0.12543594655377202</v>
      </c>
    </row>
    <row r="16" spans="1:10" ht="18.75" customHeight="1">
      <c r="A16" s="9" t="s">
        <v>8</v>
      </c>
      <c r="B16" s="9" t="s">
        <v>36</v>
      </c>
      <c r="C16" s="19">
        <v>518652.18</v>
      </c>
      <c r="D16" s="20">
        <f>C16-56265</f>
        <v>462387.18</v>
      </c>
      <c r="E16" s="11">
        <v>424135.68</v>
      </c>
      <c r="F16" s="11">
        <f>E16-13607</f>
        <v>410528.68</v>
      </c>
      <c r="G16" s="11">
        <f t="shared" si="0"/>
        <v>-94516.5</v>
      </c>
      <c r="H16" s="12">
        <f t="shared" si="1"/>
        <v>-0.18223484571105053</v>
      </c>
      <c r="I16" s="11">
        <f t="shared" si="2"/>
        <v>-51858.5</v>
      </c>
      <c r="J16" s="12">
        <f t="shared" si="3"/>
        <v>-0.11215384474976145</v>
      </c>
    </row>
    <row r="17" spans="1:10" ht="18.75" customHeight="1">
      <c r="A17" s="9" t="s">
        <v>9</v>
      </c>
      <c r="B17" s="9" t="s">
        <v>37</v>
      </c>
      <c r="C17" s="19">
        <v>9236</v>
      </c>
      <c r="D17" s="18">
        <f>C17</f>
        <v>9236</v>
      </c>
      <c r="E17" s="18">
        <v>1936</v>
      </c>
      <c r="F17" s="18">
        <f>E17</f>
        <v>1936</v>
      </c>
      <c r="G17" s="16">
        <f t="shared" si="0"/>
        <v>-7300</v>
      </c>
      <c r="H17" s="12">
        <f t="shared" si="1"/>
        <v>-0.7903854482459939</v>
      </c>
      <c r="I17" s="16">
        <f t="shared" si="2"/>
        <v>-7300</v>
      </c>
      <c r="J17" s="12">
        <f t="shared" si="3"/>
        <v>-0.7903854482459939</v>
      </c>
    </row>
    <row r="18" spans="1:10" s="1" customFormat="1" ht="18.75" customHeight="1">
      <c r="A18" s="5" t="s">
        <v>10</v>
      </c>
      <c r="B18" s="5" t="s">
        <v>38</v>
      </c>
      <c r="C18" s="6">
        <f>C19</f>
        <v>1445.74</v>
      </c>
      <c r="D18" s="6">
        <f>C18</f>
        <v>1445.74</v>
      </c>
      <c r="E18" s="6">
        <f>E19</f>
        <v>1535.6</v>
      </c>
      <c r="F18" s="14">
        <f aca="true" t="shared" si="6" ref="F18:F29">E18</f>
        <v>1535.6</v>
      </c>
      <c r="G18" s="6">
        <f t="shared" si="0"/>
        <v>89.8599999999999</v>
      </c>
      <c r="H18" s="8">
        <f t="shared" si="1"/>
        <v>0.06215502095812518</v>
      </c>
      <c r="I18" s="6">
        <f t="shared" si="2"/>
        <v>89.8599999999999</v>
      </c>
      <c r="J18" s="8">
        <f t="shared" si="3"/>
        <v>0.06215502095812518</v>
      </c>
    </row>
    <row r="19" spans="1:10" ht="18.75" customHeight="1">
      <c r="A19" s="9" t="s">
        <v>11</v>
      </c>
      <c r="B19" s="9" t="s">
        <v>39</v>
      </c>
      <c r="C19" s="19">
        <v>1445.74</v>
      </c>
      <c r="D19" s="11">
        <f aca="true" t="shared" si="7" ref="D19:D29">C19</f>
        <v>1445.74</v>
      </c>
      <c r="E19" s="16">
        <f>SUM(E20:E21)</f>
        <v>1535.6</v>
      </c>
      <c r="F19" s="16">
        <f t="shared" si="6"/>
        <v>1535.6</v>
      </c>
      <c r="G19" s="16">
        <f t="shared" si="0"/>
        <v>89.8599999999999</v>
      </c>
      <c r="H19" s="12">
        <f t="shared" si="1"/>
        <v>0.06215502095812518</v>
      </c>
      <c r="I19" s="16">
        <f t="shared" si="2"/>
        <v>89.8599999999999</v>
      </c>
      <c r="J19" s="12">
        <f t="shared" si="3"/>
        <v>0.06215502095812518</v>
      </c>
    </row>
    <row r="20" spans="1:10" ht="18.75" customHeight="1">
      <c r="A20" s="9" t="s">
        <v>12</v>
      </c>
      <c r="B20" s="9" t="s">
        <v>51</v>
      </c>
      <c r="C20" s="19">
        <v>1228.13</v>
      </c>
      <c r="D20" s="11">
        <f t="shared" si="7"/>
        <v>1228.13</v>
      </c>
      <c r="E20" s="16">
        <v>1289.6</v>
      </c>
      <c r="F20" s="16">
        <f t="shared" si="6"/>
        <v>1289.6</v>
      </c>
      <c r="G20" s="16">
        <f t="shared" si="0"/>
        <v>61.4699999999998</v>
      </c>
      <c r="H20" s="12">
        <f t="shared" si="1"/>
        <v>0.05005170462410315</v>
      </c>
      <c r="I20" s="16">
        <f t="shared" si="2"/>
        <v>61.4699999999998</v>
      </c>
      <c r="J20" s="12">
        <f t="shared" si="3"/>
        <v>0.05005170462410315</v>
      </c>
    </row>
    <row r="21" spans="1:10" ht="18.75" customHeight="1">
      <c r="A21" s="9" t="s">
        <v>13</v>
      </c>
      <c r="B21" s="9" t="s">
        <v>52</v>
      </c>
      <c r="C21" s="19">
        <v>217.61</v>
      </c>
      <c r="D21" s="11">
        <f t="shared" si="7"/>
        <v>217.61</v>
      </c>
      <c r="E21" s="16">
        <v>246</v>
      </c>
      <c r="F21" s="16">
        <f t="shared" si="6"/>
        <v>246</v>
      </c>
      <c r="G21" s="16">
        <f t="shared" si="0"/>
        <v>28.389999999999986</v>
      </c>
      <c r="H21" s="12">
        <f t="shared" si="1"/>
        <v>0.1304627544690041</v>
      </c>
      <c r="I21" s="16">
        <f t="shared" si="2"/>
        <v>28.389999999999986</v>
      </c>
      <c r="J21" s="12">
        <f t="shared" si="3"/>
        <v>0.1304627544690041</v>
      </c>
    </row>
    <row r="22" spans="1:10" s="1" customFormat="1" ht="18.75" customHeight="1">
      <c r="A22" s="21">
        <v>218</v>
      </c>
      <c r="B22" s="5" t="s">
        <v>43</v>
      </c>
      <c r="C22" s="6">
        <f>C23</f>
        <v>824</v>
      </c>
      <c r="D22" s="6">
        <f t="shared" si="7"/>
        <v>824</v>
      </c>
      <c r="E22" s="6">
        <f>E23</f>
        <v>576</v>
      </c>
      <c r="F22" s="14">
        <f t="shared" si="6"/>
        <v>576</v>
      </c>
      <c r="G22" s="6">
        <f t="shared" si="0"/>
        <v>-248</v>
      </c>
      <c r="H22" s="8">
        <f t="shared" si="1"/>
        <v>-0.30097087378640774</v>
      </c>
      <c r="I22" s="6">
        <f t="shared" si="2"/>
        <v>-248</v>
      </c>
      <c r="J22" s="8">
        <f t="shared" si="3"/>
        <v>-0.30097087378640774</v>
      </c>
    </row>
    <row r="23" spans="1:10" ht="18.75" customHeight="1">
      <c r="A23" s="15">
        <v>21806</v>
      </c>
      <c r="B23" s="9" t="s">
        <v>53</v>
      </c>
      <c r="C23" s="19">
        <v>824</v>
      </c>
      <c r="D23" s="11">
        <f t="shared" si="7"/>
        <v>824</v>
      </c>
      <c r="E23" s="16">
        <f>E24</f>
        <v>576</v>
      </c>
      <c r="F23" s="16">
        <f t="shared" si="6"/>
        <v>576</v>
      </c>
      <c r="G23" s="16">
        <f t="shared" si="0"/>
        <v>-248</v>
      </c>
      <c r="H23" s="12">
        <f t="shared" si="1"/>
        <v>-0.30097087378640774</v>
      </c>
      <c r="I23" s="16">
        <f t="shared" si="2"/>
        <v>-248</v>
      </c>
      <c r="J23" s="12">
        <f t="shared" si="3"/>
        <v>-0.30097087378640774</v>
      </c>
    </row>
    <row r="24" spans="1:10" s="1" customFormat="1" ht="18.75" customHeight="1">
      <c r="A24" s="15">
        <v>2180601</v>
      </c>
      <c r="B24" s="9" t="s">
        <v>44</v>
      </c>
      <c r="C24" s="19">
        <v>824</v>
      </c>
      <c r="D24" s="11">
        <f t="shared" si="7"/>
        <v>824</v>
      </c>
      <c r="E24" s="11">
        <v>576</v>
      </c>
      <c r="F24" s="16">
        <f t="shared" si="6"/>
        <v>576</v>
      </c>
      <c r="G24" s="11">
        <f t="shared" si="0"/>
        <v>-248</v>
      </c>
      <c r="H24" s="12">
        <f t="shared" si="1"/>
        <v>-0.30097087378640774</v>
      </c>
      <c r="I24" s="6">
        <f t="shared" si="2"/>
        <v>-248</v>
      </c>
      <c r="J24" s="12">
        <f t="shared" si="3"/>
        <v>-0.30097087378640774</v>
      </c>
    </row>
    <row r="25" spans="1:10" ht="18.75" customHeight="1">
      <c r="A25" s="21">
        <v>229</v>
      </c>
      <c r="B25" s="5" t="s">
        <v>45</v>
      </c>
      <c r="C25" s="6">
        <f>C26</f>
        <v>12531</v>
      </c>
      <c r="D25" s="6">
        <f t="shared" si="7"/>
        <v>12531</v>
      </c>
      <c r="E25" s="6">
        <f>E26</f>
        <v>15900</v>
      </c>
      <c r="F25" s="14">
        <f t="shared" si="6"/>
        <v>15900</v>
      </c>
      <c r="G25" s="6">
        <f t="shared" si="0"/>
        <v>3369</v>
      </c>
      <c r="H25" s="8">
        <f t="shared" si="1"/>
        <v>0.2688532439549916</v>
      </c>
      <c r="I25" s="6">
        <f t="shared" si="2"/>
        <v>3369</v>
      </c>
      <c r="J25" s="8">
        <f t="shared" si="3"/>
        <v>0.2688532439549916</v>
      </c>
    </row>
    <row r="26" spans="1:10" ht="18.75" customHeight="1">
      <c r="A26" s="15">
        <v>22903</v>
      </c>
      <c r="B26" s="9" t="s">
        <v>40</v>
      </c>
      <c r="C26" s="19">
        <v>12531</v>
      </c>
      <c r="D26" s="11">
        <f t="shared" si="7"/>
        <v>12531</v>
      </c>
      <c r="E26" s="11">
        <f>SUM(E27:E29)</f>
        <v>15900</v>
      </c>
      <c r="F26" s="16">
        <f t="shared" si="6"/>
        <v>15900</v>
      </c>
      <c r="G26" s="11">
        <f t="shared" si="0"/>
        <v>3369</v>
      </c>
      <c r="H26" s="12">
        <f t="shared" si="1"/>
        <v>0.2688532439549916</v>
      </c>
      <c r="I26" s="11">
        <f t="shared" si="2"/>
        <v>3369</v>
      </c>
      <c r="J26" s="12">
        <f t="shared" si="3"/>
        <v>0.2688532439549916</v>
      </c>
    </row>
    <row r="27" spans="1:10" ht="18.75" customHeight="1">
      <c r="A27" s="9" t="s">
        <v>14</v>
      </c>
      <c r="B27" s="15" t="s">
        <v>54</v>
      </c>
      <c r="C27" s="19">
        <v>4530</v>
      </c>
      <c r="D27" s="11">
        <f t="shared" si="7"/>
        <v>4530</v>
      </c>
      <c r="E27" s="11">
        <v>9000</v>
      </c>
      <c r="F27" s="16">
        <f t="shared" si="6"/>
        <v>9000</v>
      </c>
      <c r="G27" s="11">
        <f t="shared" si="0"/>
        <v>4470</v>
      </c>
      <c r="H27" s="12">
        <f t="shared" si="1"/>
        <v>0.9867549668874173</v>
      </c>
      <c r="I27" s="11">
        <f t="shared" si="2"/>
        <v>4470</v>
      </c>
      <c r="J27" s="12">
        <f t="shared" si="3"/>
        <v>0.9867549668874173</v>
      </c>
    </row>
    <row r="28" spans="1:10" ht="18.75" customHeight="1">
      <c r="A28" s="9" t="s">
        <v>15</v>
      </c>
      <c r="B28" s="15" t="s">
        <v>46</v>
      </c>
      <c r="C28" s="19">
        <v>1001</v>
      </c>
      <c r="D28" s="11">
        <f t="shared" si="7"/>
        <v>1001</v>
      </c>
      <c r="E28" s="11">
        <v>1100</v>
      </c>
      <c r="F28" s="16">
        <f t="shared" si="6"/>
        <v>1100</v>
      </c>
      <c r="G28" s="11">
        <f t="shared" si="0"/>
        <v>99</v>
      </c>
      <c r="H28" s="12">
        <f t="shared" si="1"/>
        <v>0.0989010989010989</v>
      </c>
      <c r="I28" s="11">
        <f t="shared" si="2"/>
        <v>99</v>
      </c>
      <c r="J28" s="12">
        <f t="shared" si="3"/>
        <v>0.0989010989010989</v>
      </c>
    </row>
    <row r="29" spans="1:10" ht="18.75" customHeight="1">
      <c r="A29" s="9" t="s">
        <v>16</v>
      </c>
      <c r="B29" s="15" t="s">
        <v>47</v>
      </c>
      <c r="C29" s="19">
        <v>7000</v>
      </c>
      <c r="D29" s="11">
        <f t="shared" si="7"/>
        <v>7000</v>
      </c>
      <c r="E29" s="11">
        <v>5800</v>
      </c>
      <c r="F29" s="16">
        <f t="shared" si="6"/>
        <v>5800</v>
      </c>
      <c r="G29" s="11">
        <f t="shared" si="0"/>
        <v>-1200</v>
      </c>
      <c r="H29" s="12">
        <f t="shared" si="1"/>
        <v>-0.17142857142857143</v>
      </c>
      <c r="I29" s="11">
        <f t="shared" si="2"/>
        <v>-1200</v>
      </c>
      <c r="J29" s="12">
        <f t="shared" si="3"/>
        <v>-0.17142857142857143</v>
      </c>
    </row>
    <row r="31" ht="12">
      <c r="F31" s="22"/>
    </row>
    <row r="32" spans="3:6" ht="12">
      <c r="C32" s="22"/>
      <c r="F32" s="22"/>
    </row>
    <row r="33" ht="12">
      <c r="D33" s="22"/>
    </row>
    <row r="35" ht="12">
      <c r="D35" s="22"/>
    </row>
    <row r="36" ht="12">
      <c r="D36" s="22"/>
    </row>
  </sheetData>
  <sheetProtection/>
  <mergeCells count="11">
    <mergeCell ref="I3:J4"/>
    <mergeCell ref="D4:D5"/>
    <mergeCell ref="E4:E5"/>
    <mergeCell ref="F4:F5"/>
    <mergeCell ref="C4:C5"/>
    <mergeCell ref="A1:J1"/>
    <mergeCell ref="A3:A5"/>
    <mergeCell ref="B3:B5"/>
    <mergeCell ref="C3:D3"/>
    <mergeCell ref="E3:F3"/>
    <mergeCell ref="G3:H4"/>
  </mergeCells>
  <printOptions/>
  <pageMargins left="0.32" right="0.2755905511811024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HD</cp:lastModifiedBy>
  <cp:lastPrinted>2013-04-17T06:18:05Z</cp:lastPrinted>
  <dcterms:modified xsi:type="dcterms:W3CDTF">2013-10-30T07:33:11Z</dcterms:modified>
  <cp:category/>
  <cp:version/>
  <cp:contentType/>
  <cp:contentStatus/>
</cp:coreProperties>
</file>